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3\2023_N_TRIM_2\"/>
    </mc:Choice>
  </mc:AlternateContent>
  <xr:revisionPtr revIDLastSave="0" documentId="13_ncr:1_{E5EB0B95-AEC4-45EC-873B-AE1F166D7E20}" xr6:coauthVersionLast="47" xr6:coauthVersionMax="47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N 1 aplicatie" sheetId="1" r:id="rId1"/>
    <sheet name="N 1 RURAL - URBAN" sheetId="10" r:id="rId2"/>
    <sheet name="N 2 aplicatie" sheetId="2" r:id="rId3"/>
    <sheet name="N 3 aplicatie" sheetId="3" r:id="rId4"/>
    <sheet name="N 4 aplicatie" sheetId="4" r:id="rId5"/>
    <sheet name="N 5 aplicatie" sheetId="5" r:id="rId6"/>
    <sheet name="N 6 aplicatie" sheetId="9" r:id="rId7"/>
    <sheet name="N 7 aplicatie" sheetId="7" r:id="rId8"/>
    <sheet name="N 8 aplicatie" sheetId="6" r:id="rId9"/>
  </sheets>
  <definedNames>
    <definedName name="_xlnm._FilterDatabase" localSheetId="7" hidden="1">'N 7 aplicatie'!$C$1:$C$94</definedName>
    <definedName name="_xlnm.Print_Titles" localSheetId="0">'N 1 aplicatie'!$4:$5</definedName>
    <definedName name="_xlnm.Print_Titles" localSheetId="2">'N 2 aplicatie'!$8:$9</definedName>
    <definedName name="_xlnm.Print_Titles" localSheetId="7">'N 7 aplicatie'!$4:$7</definedName>
  </definedNames>
  <calcPr calcId="191029"/>
</workbook>
</file>

<file path=xl/calcChain.xml><?xml version="1.0" encoding="utf-8"?>
<calcChain xmlns="http://schemas.openxmlformats.org/spreadsheetml/2006/main">
  <c r="G57" i="7" l="1"/>
  <c r="N24" i="7"/>
  <c r="G17" i="7"/>
  <c r="N45" i="7" l="1"/>
  <c r="G11" i="7"/>
  <c r="B75" i="7"/>
  <c r="N43" i="7" l="1"/>
  <c r="N67" i="7"/>
  <c r="N16" i="7"/>
  <c r="G61" i="7"/>
  <c r="K12" i="7"/>
  <c r="N42" i="7"/>
  <c r="K42" i="7"/>
  <c r="K9" i="7"/>
  <c r="K10" i="7"/>
  <c r="K11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8" i="7"/>
  <c r="N9" i="7"/>
  <c r="N10" i="7"/>
  <c r="N11" i="7"/>
  <c r="N12" i="7"/>
  <c r="N13" i="7"/>
  <c r="N14" i="7"/>
  <c r="N15" i="7"/>
  <c r="N17" i="7"/>
  <c r="N18" i="7"/>
  <c r="N19" i="7"/>
  <c r="N20" i="7"/>
  <c r="N21" i="7"/>
  <c r="N22" i="7"/>
  <c r="N23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4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8" i="7"/>
  <c r="N69" i="7"/>
  <c r="N70" i="7"/>
  <c r="N71" i="7"/>
  <c r="N72" i="7"/>
  <c r="N73" i="7"/>
  <c r="N74" i="7"/>
  <c r="N8" i="7"/>
  <c r="G34" i="7"/>
  <c r="D35" i="7"/>
  <c r="G25" i="7"/>
  <c r="G9" i="7"/>
  <c r="G10" i="7"/>
  <c r="G12" i="7"/>
  <c r="G13" i="7"/>
  <c r="G14" i="7"/>
  <c r="G15" i="7"/>
  <c r="G16" i="7"/>
  <c r="G18" i="7"/>
  <c r="G19" i="7"/>
  <c r="G20" i="7"/>
  <c r="G21" i="7"/>
  <c r="G22" i="7"/>
  <c r="G23" i="7"/>
  <c r="G24" i="7"/>
  <c r="G26" i="7"/>
  <c r="G27" i="7"/>
  <c r="G28" i="7"/>
  <c r="G29" i="7"/>
  <c r="G30" i="7"/>
  <c r="G31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8" i="7"/>
  <c r="G59" i="7"/>
  <c r="G60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D9" i="7"/>
  <c r="J9" i="7" s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J25" i="7" s="1"/>
  <c r="D26" i="7"/>
  <c r="D27" i="7"/>
  <c r="D28" i="7"/>
  <c r="D29" i="7"/>
  <c r="D30" i="7"/>
  <c r="D31" i="7"/>
  <c r="D32" i="7"/>
  <c r="D33" i="7"/>
  <c r="D34" i="7"/>
  <c r="D36" i="7"/>
  <c r="D37" i="7"/>
  <c r="D38" i="7"/>
  <c r="D39" i="7"/>
  <c r="D40" i="7"/>
  <c r="D41" i="7"/>
  <c r="D42" i="7"/>
  <c r="D43" i="7"/>
  <c r="D44" i="7"/>
  <c r="D45" i="7"/>
  <c r="D46" i="7"/>
  <c r="J46" i="7" s="1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G8" i="7"/>
  <c r="D8" i="7"/>
  <c r="E75" i="7"/>
  <c r="F75" i="7"/>
  <c r="H75" i="7"/>
  <c r="I75" i="7"/>
  <c r="L75" i="7"/>
  <c r="M75" i="7"/>
  <c r="O75" i="7"/>
  <c r="P75" i="7"/>
  <c r="Q75" i="7"/>
  <c r="R75" i="7"/>
  <c r="S75" i="7"/>
  <c r="T75" i="7"/>
  <c r="U75" i="7"/>
  <c r="B10" i="6"/>
  <c r="B11" i="6" s="1"/>
  <c r="B12" i="6" s="1"/>
  <c r="B13" i="6" s="1"/>
  <c r="B14" i="6" s="1"/>
  <c r="B15" i="6" s="1"/>
  <c r="B16" i="6" s="1"/>
  <c r="D12" i="6"/>
  <c r="D13" i="6"/>
  <c r="D14" i="6"/>
  <c r="D15" i="6"/>
  <c r="E16" i="6"/>
  <c r="F16" i="6"/>
  <c r="G16" i="6"/>
  <c r="H16" i="6"/>
  <c r="I16" i="6"/>
  <c r="J16" i="6"/>
  <c r="B17" i="6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H8" i="9"/>
  <c r="A9" i="9"/>
  <c r="H9" i="9"/>
  <c r="I9" i="9"/>
  <c r="J9" i="9"/>
  <c r="A10" i="9"/>
  <c r="H10" i="9"/>
  <c r="A11" i="9"/>
  <c r="H11" i="9"/>
  <c r="I11" i="9"/>
  <c r="J11" i="9"/>
  <c r="A12" i="9"/>
  <c r="H12" i="9"/>
  <c r="A13" i="9"/>
  <c r="H13" i="9"/>
  <c r="A14" i="9"/>
  <c r="H14" i="9"/>
  <c r="I14" i="9"/>
  <c r="J14" i="9"/>
  <c r="J25" i="9" s="1"/>
  <c r="A15" i="9"/>
  <c r="H15" i="9"/>
  <c r="A16" i="9"/>
  <c r="H16" i="9"/>
  <c r="A17" i="9"/>
  <c r="H17" i="9"/>
  <c r="I17" i="9"/>
  <c r="J17" i="9"/>
  <c r="A18" i="9"/>
  <c r="H18" i="9"/>
  <c r="I18" i="9"/>
  <c r="J18" i="9"/>
  <c r="A19" i="9"/>
  <c r="H19" i="9"/>
  <c r="I19" i="9"/>
  <c r="J19" i="9"/>
  <c r="A20" i="9"/>
  <c r="A21" i="9"/>
  <c r="H21" i="9"/>
  <c r="A22" i="9"/>
  <c r="H22" i="9"/>
  <c r="A23" i="9"/>
  <c r="H23" i="9"/>
  <c r="A24" i="9"/>
  <c r="H24" i="9"/>
  <c r="I24" i="9"/>
  <c r="J24" i="9"/>
  <c r="F25" i="9"/>
  <c r="D9" i="5"/>
  <c r="G9" i="5"/>
  <c r="B10" i="5"/>
  <c r="B11" i="5"/>
  <c r="B12" i="5" s="1"/>
  <c r="B13" i="5" s="1"/>
  <c r="B14" i="5" s="1"/>
  <c r="B15" i="5" s="1"/>
  <c r="B16" i="5" s="1"/>
  <c r="B17" i="5" s="1"/>
  <c r="B18" i="5" s="1"/>
  <c r="B19" i="5" s="1"/>
  <c r="D10" i="5"/>
  <c r="G10" i="5"/>
  <c r="D11" i="5"/>
  <c r="G11" i="5"/>
  <c r="D12" i="5"/>
  <c r="G12" i="5"/>
  <c r="D13" i="5"/>
  <c r="G13" i="5"/>
  <c r="D14" i="5"/>
  <c r="G14" i="5"/>
  <c r="D15" i="5"/>
  <c r="G15" i="5"/>
  <c r="D16" i="5"/>
  <c r="G16" i="5"/>
  <c r="D17" i="5"/>
  <c r="G17" i="5"/>
  <c r="D18" i="5"/>
  <c r="G18" i="5"/>
  <c r="E19" i="5"/>
  <c r="F19" i="5"/>
  <c r="H19" i="5"/>
  <c r="L19" i="5"/>
  <c r="I19" i="5"/>
  <c r="M19" i="5"/>
  <c r="D9" i="4"/>
  <c r="G9" i="4"/>
  <c r="B10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D10" i="4"/>
  <c r="G10" i="4"/>
  <c r="G21" i="4" s="1"/>
  <c r="D11" i="4"/>
  <c r="G11" i="4"/>
  <c r="D12" i="4"/>
  <c r="G12" i="4"/>
  <c r="D13" i="4"/>
  <c r="G13" i="4"/>
  <c r="D14" i="4"/>
  <c r="G14" i="4"/>
  <c r="D15" i="4"/>
  <c r="G15" i="4"/>
  <c r="D16" i="4"/>
  <c r="G16" i="4"/>
  <c r="D17" i="4"/>
  <c r="G17" i="4"/>
  <c r="D18" i="4"/>
  <c r="G18" i="4"/>
  <c r="D19" i="4"/>
  <c r="G19" i="4"/>
  <c r="D20" i="4"/>
  <c r="G20" i="4"/>
  <c r="E21" i="4"/>
  <c r="F21" i="4"/>
  <c r="D9" i="3"/>
  <c r="P9" i="3" s="1"/>
  <c r="G9" i="3"/>
  <c r="J9" i="3"/>
  <c r="J21" i="3" s="1"/>
  <c r="N9" i="3"/>
  <c r="O9" i="3"/>
  <c r="B10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D10" i="3"/>
  <c r="G10" i="3"/>
  <c r="J10" i="3"/>
  <c r="N10" i="3"/>
  <c r="O10" i="3"/>
  <c r="P10" i="3"/>
  <c r="D11" i="3"/>
  <c r="P11" i="3"/>
  <c r="G11" i="3"/>
  <c r="J11" i="3"/>
  <c r="N11" i="3"/>
  <c r="M11" i="3"/>
  <c r="Q11" i="3" s="1"/>
  <c r="R12" i="3" s="1"/>
  <c r="O11" i="3"/>
  <c r="D12" i="3"/>
  <c r="P12" i="3"/>
  <c r="G12" i="3"/>
  <c r="J12" i="3"/>
  <c r="N12" i="3"/>
  <c r="M12" i="3" s="1"/>
  <c r="Q12" i="3" s="1"/>
  <c r="O12" i="3"/>
  <c r="D13" i="3"/>
  <c r="P13" i="3" s="1"/>
  <c r="R13" i="3" s="1"/>
  <c r="G13" i="3"/>
  <c r="J13" i="3"/>
  <c r="N13" i="3"/>
  <c r="M13" i="3" s="1"/>
  <c r="O13" i="3"/>
  <c r="D14" i="3"/>
  <c r="P14" i="3" s="1"/>
  <c r="G14" i="3"/>
  <c r="J14" i="3"/>
  <c r="N14" i="3"/>
  <c r="M14" i="3" s="1"/>
  <c r="Q14" i="3" s="1"/>
  <c r="R15" i="3" s="1"/>
  <c r="O14" i="3"/>
  <c r="D15" i="3"/>
  <c r="P15" i="3" s="1"/>
  <c r="G15" i="3"/>
  <c r="J15" i="3"/>
  <c r="N15" i="3"/>
  <c r="O15" i="3"/>
  <c r="D16" i="3"/>
  <c r="P16" i="3" s="1"/>
  <c r="G16" i="3"/>
  <c r="J16" i="3"/>
  <c r="N16" i="3"/>
  <c r="M16" i="3" s="1"/>
  <c r="Q16" i="3"/>
  <c r="R17" i="3" s="1"/>
  <c r="O16" i="3"/>
  <c r="D17" i="3"/>
  <c r="P17" i="3"/>
  <c r="G17" i="3"/>
  <c r="J17" i="3"/>
  <c r="N17" i="3"/>
  <c r="M17" i="3" s="1"/>
  <c r="Q17" i="3" s="1"/>
  <c r="R18" i="3" s="1"/>
  <c r="O17" i="3"/>
  <c r="D18" i="3"/>
  <c r="P18" i="3"/>
  <c r="G18" i="3"/>
  <c r="J18" i="3"/>
  <c r="N18" i="3"/>
  <c r="O18" i="3"/>
  <c r="D19" i="3"/>
  <c r="P19" i="3" s="1"/>
  <c r="G19" i="3"/>
  <c r="J19" i="3"/>
  <c r="N19" i="3"/>
  <c r="O19" i="3"/>
  <c r="M19" i="3"/>
  <c r="Q19" i="3" s="1"/>
  <c r="R20" i="3" s="1"/>
  <c r="D20" i="3"/>
  <c r="P20" i="3"/>
  <c r="G20" i="3"/>
  <c r="J20" i="3"/>
  <c r="N20" i="3"/>
  <c r="O20" i="3"/>
  <c r="H21" i="3"/>
  <c r="I21" i="3"/>
  <c r="K21" i="3"/>
  <c r="L21" i="3"/>
  <c r="A11" i="2"/>
  <c r="A12" i="2"/>
  <c r="A13" i="2"/>
  <c r="A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15" i="2"/>
  <c r="D15" i="2"/>
  <c r="A16" i="2"/>
  <c r="D16" i="2"/>
  <c r="A17" i="2"/>
  <c r="D17" i="2"/>
  <c r="A18" i="2"/>
  <c r="D18" i="2"/>
  <c r="A19" i="2"/>
  <c r="D19" i="2"/>
  <c r="A20" i="2"/>
  <c r="D20" i="2"/>
  <c r="A21" i="2"/>
  <c r="D21" i="2"/>
  <c r="A22" i="2"/>
  <c r="D22" i="2"/>
  <c r="A23" i="2"/>
  <c r="D23" i="2"/>
  <c r="A24" i="2"/>
  <c r="D24" i="2"/>
  <c r="A25" i="2"/>
  <c r="D25" i="2"/>
  <c r="A26" i="2"/>
  <c r="D26" i="2"/>
  <c r="A27" i="2"/>
  <c r="D27" i="2"/>
  <c r="A28" i="2"/>
  <c r="D28" i="2"/>
  <c r="A29" i="2"/>
  <c r="D29" i="2"/>
  <c r="A30" i="2"/>
  <c r="D30" i="2"/>
  <c r="A31" i="2"/>
  <c r="D31" i="2"/>
  <c r="A32" i="2"/>
  <c r="D32" i="2"/>
  <c r="A33" i="2"/>
  <c r="D33" i="2"/>
  <c r="A34" i="2"/>
  <c r="A35" i="2"/>
  <c r="E35" i="2"/>
  <c r="F35" i="2"/>
  <c r="G35" i="2"/>
  <c r="H35" i="2"/>
  <c r="I35" i="2"/>
  <c r="J35" i="2"/>
  <c r="K35" i="2"/>
  <c r="L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36" i="2"/>
  <c r="D36" i="2"/>
  <c r="A37" i="2"/>
  <c r="D37" i="2"/>
  <c r="A38" i="2"/>
  <c r="D38" i="2"/>
  <c r="A39" i="2"/>
  <c r="D39" i="2"/>
  <c r="A40" i="2"/>
  <c r="D40" i="2"/>
  <c r="A41" i="2"/>
  <c r="D41" i="2"/>
  <c r="A42" i="2"/>
  <c r="D42" i="2"/>
  <c r="A43" i="2"/>
  <c r="D43" i="2"/>
  <c r="A44" i="2"/>
  <c r="D44" i="2"/>
  <c r="A45" i="2"/>
  <c r="D45" i="2"/>
  <c r="A46" i="2"/>
  <c r="D46" i="2"/>
  <c r="A47" i="2"/>
  <c r="D47" i="2"/>
  <c r="A48" i="2"/>
  <c r="D48" i="2"/>
  <c r="A49" i="2"/>
  <c r="D49" i="2"/>
  <c r="A50" i="2"/>
  <c r="D50" i="2"/>
  <c r="A51" i="2"/>
  <c r="D51" i="2"/>
  <c r="A52" i="2"/>
  <c r="D52" i="2"/>
  <c r="A53" i="2"/>
  <c r="D53" i="2"/>
  <c r="A54" i="2"/>
  <c r="D54" i="2"/>
  <c r="A55" i="2"/>
  <c r="A56" i="2"/>
  <c r="E56" i="2"/>
  <c r="F56" i="2"/>
  <c r="F75" i="2" s="1"/>
  <c r="G56" i="2"/>
  <c r="H56" i="2"/>
  <c r="H86" i="2"/>
  <c r="I56" i="2"/>
  <c r="J56" i="2"/>
  <c r="K56" i="2"/>
  <c r="L56" i="2"/>
  <c r="M56" i="2"/>
  <c r="M86" i="2" s="1"/>
  <c r="N56" i="2"/>
  <c r="N76" i="2" s="1"/>
  <c r="O56" i="2"/>
  <c r="P56" i="2"/>
  <c r="Q56" i="2"/>
  <c r="R56" i="2"/>
  <c r="S56" i="2"/>
  <c r="T56" i="2"/>
  <c r="T86" i="2" s="1"/>
  <c r="U56" i="2"/>
  <c r="V56" i="2"/>
  <c r="W56" i="2"/>
  <c r="X56" i="2"/>
  <c r="Y56" i="2"/>
  <c r="Z56" i="2"/>
  <c r="AA56" i="2"/>
  <c r="AB56" i="2"/>
  <c r="AC56" i="2"/>
  <c r="AD56" i="2"/>
  <c r="AD76" i="2" s="1"/>
  <c r="AE56" i="2"/>
  <c r="AF56" i="2"/>
  <c r="AG56" i="2"/>
  <c r="AH56" i="2"/>
  <c r="AH86" i="2"/>
  <c r="AI56" i="2"/>
  <c r="AI75" i="2" s="1"/>
  <c r="AJ56" i="2"/>
  <c r="AK56" i="2"/>
  <c r="AL56" i="2"/>
  <c r="AM56" i="2"/>
  <c r="AN56" i="2"/>
  <c r="A57" i="2"/>
  <c r="E57" i="2"/>
  <c r="F57" i="2"/>
  <c r="G57" i="2"/>
  <c r="H57" i="2"/>
  <c r="I57" i="2"/>
  <c r="J57" i="2"/>
  <c r="K57" i="2"/>
  <c r="L57" i="2"/>
  <c r="M57" i="2"/>
  <c r="M76" i="2" s="1"/>
  <c r="M98" i="2"/>
  <c r="N57" i="2"/>
  <c r="O57" i="2"/>
  <c r="P57" i="2"/>
  <c r="Q57" i="2"/>
  <c r="R57" i="2"/>
  <c r="S57" i="2"/>
  <c r="T57" i="2"/>
  <c r="U57" i="2"/>
  <c r="U55" i="2" s="1"/>
  <c r="V57" i="2"/>
  <c r="W57" i="2"/>
  <c r="X57" i="2"/>
  <c r="Y57" i="2"/>
  <c r="Z57" i="2"/>
  <c r="AA57" i="2"/>
  <c r="AB57" i="2"/>
  <c r="AC57" i="2"/>
  <c r="AD57" i="2"/>
  <c r="AE57" i="2"/>
  <c r="AF57" i="2"/>
  <c r="AF76" i="2" s="1"/>
  <c r="AG57" i="2"/>
  <c r="AH57" i="2"/>
  <c r="AI57" i="2"/>
  <c r="AJ57" i="2"/>
  <c r="AJ76" i="2" s="1"/>
  <c r="AK57" i="2"/>
  <c r="AK86" i="2"/>
  <c r="AL57" i="2"/>
  <c r="AM57" i="2"/>
  <c r="AN57" i="2"/>
  <c r="A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I86" i="2" s="1"/>
  <c r="AJ58" i="2"/>
  <c r="AK58" i="2"/>
  <c r="AL58" i="2"/>
  <c r="AM58" i="2"/>
  <c r="AN58" i="2"/>
  <c r="A59" i="2"/>
  <c r="E59" i="2"/>
  <c r="F59" i="2"/>
  <c r="G59" i="2"/>
  <c r="H59" i="2"/>
  <c r="I59" i="2"/>
  <c r="J59" i="2"/>
  <c r="J76" i="2" s="1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D59" i="2" s="1"/>
  <c r="Y59" i="2"/>
  <c r="Z59" i="2"/>
  <c r="AA59" i="2"/>
  <c r="AA76" i="2" s="1"/>
  <c r="AB59" i="2"/>
  <c r="AB86" i="2"/>
  <c r="AB88" i="2" s="1"/>
  <c r="AC59" i="2"/>
  <c r="AD59" i="2"/>
  <c r="AE59" i="2"/>
  <c r="AE55" i="2" s="1"/>
  <c r="AF59" i="2"/>
  <c r="AG59" i="2"/>
  <c r="AH59" i="2"/>
  <c r="AI59" i="2"/>
  <c r="AJ59" i="2"/>
  <c r="AJ86" i="2"/>
  <c r="AK59" i="2"/>
  <c r="AL59" i="2"/>
  <c r="AM59" i="2"/>
  <c r="AN59" i="2"/>
  <c r="AO59" i="2"/>
  <c r="AO76" i="2"/>
  <c r="AP59" i="2"/>
  <c r="AP86" i="2"/>
  <c r="AQ59" i="2"/>
  <c r="AR59" i="2"/>
  <c r="A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V77" i="2" s="1"/>
  <c r="W60" i="2"/>
  <c r="X60" i="2"/>
  <c r="Y60" i="2"/>
  <c r="Z60" i="2"/>
  <c r="AA60" i="2"/>
  <c r="AB60" i="2"/>
  <c r="AB87" i="2" s="1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61" i="2"/>
  <c r="E61" i="2"/>
  <c r="F61" i="2"/>
  <c r="F77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X87" i="2" s="1"/>
  <c r="Y61" i="2"/>
  <c r="Z61" i="2"/>
  <c r="AA61" i="2"/>
  <c r="AB61" i="2"/>
  <c r="AC61" i="2"/>
  <c r="AC55" i="2" s="1"/>
  <c r="AD61" i="2"/>
  <c r="AE61" i="2"/>
  <c r="AF61" i="2"/>
  <c r="AG61" i="2"/>
  <c r="AH61" i="2"/>
  <c r="AI61" i="2"/>
  <c r="AJ61" i="2"/>
  <c r="AK61" i="2"/>
  <c r="AL61" i="2"/>
  <c r="AM61" i="2"/>
  <c r="AN61" i="2"/>
  <c r="AO61" i="2"/>
  <c r="AO77" i="2" s="1"/>
  <c r="AP61" i="2"/>
  <c r="AQ61" i="2"/>
  <c r="AR61" i="2"/>
  <c r="A62" i="2"/>
  <c r="E62" i="2"/>
  <c r="E77" i="2" s="1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65" i="2"/>
  <c r="E65" i="2"/>
  <c r="F65" i="2"/>
  <c r="G65" i="2"/>
  <c r="H65" i="2"/>
  <c r="I65" i="2"/>
  <c r="J65" i="2"/>
  <c r="J77" i="2" s="1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67" i="2"/>
  <c r="E67" i="2"/>
  <c r="F67" i="2"/>
  <c r="G67" i="2"/>
  <c r="H67" i="2"/>
  <c r="H87" i="2" s="1"/>
  <c r="I67" i="2"/>
  <c r="J67" i="2"/>
  <c r="K67" i="2"/>
  <c r="L67" i="2"/>
  <c r="M67" i="2"/>
  <c r="N67" i="2"/>
  <c r="N77" i="2" s="1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R77" i="2" s="1"/>
  <c r="A68" i="2"/>
  <c r="E68" i="2"/>
  <c r="F68" i="2"/>
  <c r="G68" i="2"/>
  <c r="H68" i="2"/>
  <c r="I68" i="2"/>
  <c r="I55" i="2" s="1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Q77" i="2" s="1"/>
  <c r="R73" i="2"/>
  <c r="S73" i="2"/>
  <c r="T73" i="2"/>
  <c r="D73" i="2" s="1"/>
  <c r="U73" i="2"/>
  <c r="V73" i="2"/>
  <c r="W73" i="2"/>
  <c r="X73" i="2"/>
  <c r="Y73" i="2"/>
  <c r="Z73" i="2"/>
  <c r="Z77" i="2" s="1"/>
  <c r="AA73" i="2"/>
  <c r="AB73" i="2"/>
  <c r="AC73" i="2"/>
  <c r="AD73" i="2"/>
  <c r="AE73" i="2"/>
  <c r="AF73" i="2"/>
  <c r="AF77" i="2" s="1"/>
  <c r="AG73" i="2"/>
  <c r="AH73" i="2"/>
  <c r="AI73" i="2"/>
  <c r="AJ73" i="2"/>
  <c r="AK73" i="2"/>
  <c r="AL73" i="2"/>
  <c r="AL75" i="2" s="1"/>
  <c r="AM73" i="2"/>
  <c r="AN73" i="2"/>
  <c r="AO73" i="2"/>
  <c r="AP73" i="2"/>
  <c r="AQ73" i="2"/>
  <c r="AR73" i="2"/>
  <c r="A74" i="2"/>
  <c r="E74" i="2"/>
  <c r="F74" i="2"/>
  <c r="G74" i="2"/>
  <c r="H74" i="2"/>
  <c r="I74" i="2"/>
  <c r="D74" i="2" s="1"/>
  <c r="J74" i="2"/>
  <c r="K74" i="2"/>
  <c r="L74" i="2"/>
  <c r="M74" i="2"/>
  <c r="N74" i="2"/>
  <c r="O74" i="2"/>
  <c r="P74" i="2"/>
  <c r="Q74" i="2"/>
  <c r="R74" i="2"/>
  <c r="S74" i="2"/>
  <c r="T74" i="2"/>
  <c r="U74" i="2"/>
  <c r="U87" i="2" s="1"/>
  <c r="V74" i="2"/>
  <c r="W74" i="2"/>
  <c r="X74" i="2"/>
  <c r="Y74" i="2"/>
  <c r="Z74" i="2"/>
  <c r="AA74" i="2"/>
  <c r="AA55" i="2" s="1"/>
  <c r="Y11" i="2" s="1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75" i="2"/>
  <c r="A76" i="2"/>
  <c r="A77" i="2"/>
  <c r="A78" i="2"/>
  <c r="A79" i="2"/>
  <c r="A80" i="2"/>
  <c r="AG86" i="2"/>
  <c r="AG98" i="2" s="1"/>
  <c r="AG100" i="2" s="1"/>
  <c r="D8" i="10"/>
  <c r="C8" i="10" s="1"/>
  <c r="G8" i="10"/>
  <c r="A8" i="1"/>
  <c r="A9" i="1"/>
  <c r="A11" i="1"/>
  <c r="P11" i="1"/>
  <c r="P57" i="1" s="1"/>
  <c r="P65" i="1" s="1"/>
  <c r="A12" i="1"/>
  <c r="P12" i="1"/>
  <c r="A13" i="1"/>
  <c r="P13" i="1"/>
  <c r="A14" i="1"/>
  <c r="P14" i="1"/>
  <c r="P60" i="1" s="1"/>
  <c r="A15" i="1"/>
  <c r="P15" i="1"/>
  <c r="A16" i="1"/>
  <c r="P16" i="1"/>
  <c r="A17" i="1"/>
  <c r="P17" i="1"/>
  <c r="P63" i="1" s="1"/>
  <c r="A18" i="1"/>
  <c r="P18" i="1"/>
  <c r="A19" i="1"/>
  <c r="F19" i="1"/>
  <c r="G19" i="1"/>
  <c r="G21" i="1" s="1"/>
  <c r="H19" i="1"/>
  <c r="H21" i="1" s="1"/>
  <c r="I19" i="1"/>
  <c r="I21" i="1"/>
  <c r="J19" i="1"/>
  <c r="K19" i="1"/>
  <c r="L19" i="1"/>
  <c r="M19" i="1"/>
  <c r="N19" i="1"/>
  <c r="O19" i="1"/>
  <c r="A20" i="1"/>
  <c r="F20" i="1"/>
  <c r="G20" i="1"/>
  <c r="H20" i="1"/>
  <c r="I20" i="1"/>
  <c r="J20" i="1"/>
  <c r="K20" i="1"/>
  <c r="L20" i="1"/>
  <c r="M20" i="1"/>
  <c r="M9" i="1" s="1"/>
  <c r="N20" i="1"/>
  <c r="O20" i="1"/>
  <c r="O9" i="1" s="1"/>
  <c r="A21" i="1"/>
  <c r="A23" i="1"/>
  <c r="P23" i="1"/>
  <c r="A24" i="1"/>
  <c r="P24" i="1"/>
  <c r="A25" i="1"/>
  <c r="P25" i="1"/>
  <c r="A26" i="1"/>
  <c r="P26" i="1"/>
  <c r="A27" i="1"/>
  <c r="F27" i="1"/>
  <c r="G27" i="1"/>
  <c r="H27" i="1"/>
  <c r="I27" i="1"/>
  <c r="J27" i="1"/>
  <c r="K27" i="1"/>
  <c r="L27" i="1"/>
  <c r="M27" i="1"/>
  <c r="N27" i="1"/>
  <c r="O27" i="1"/>
  <c r="A29" i="1"/>
  <c r="P29" i="1"/>
  <c r="A30" i="1"/>
  <c r="P30" i="1"/>
  <c r="A31" i="1"/>
  <c r="P31" i="1"/>
  <c r="A32" i="1"/>
  <c r="P32" i="1"/>
  <c r="A33" i="1"/>
  <c r="F33" i="1"/>
  <c r="G33" i="1"/>
  <c r="H33" i="1"/>
  <c r="I33" i="1"/>
  <c r="J33" i="1"/>
  <c r="K33" i="1"/>
  <c r="L33" i="1"/>
  <c r="M33" i="1"/>
  <c r="N33" i="1"/>
  <c r="O33" i="1"/>
  <c r="A35" i="1"/>
  <c r="P35" i="1"/>
  <c r="A36" i="1"/>
  <c r="P36" i="1"/>
  <c r="A37" i="1"/>
  <c r="P37" i="1"/>
  <c r="P62" i="1" s="1"/>
  <c r="P66" i="1" s="1"/>
  <c r="A38" i="1"/>
  <c r="P38" i="1"/>
  <c r="A39" i="1"/>
  <c r="F39" i="1"/>
  <c r="G39" i="1"/>
  <c r="H39" i="1"/>
  <c r="I39" i="1"/>
  <c r="J39" i="1"/>
  <c r="K39" i="1"/>
  <c r="L39" i="1"/>
  <c r="M39" i="1"/>
  <c r="N39" i="1"/>
  <c r="O39" i="1"/>
  <c r="A41" i="1"/>
  <c r="P41" i="1"/>
  <c r="A42" i="1"/>
  <c r="P42" i="1"/>
  <c r="A43" i="1"/>
  <c r="P43" i="1"/>
  <c r="A44" i="1"/>
  <c r="P44" i="1"/>
  <c r="A45" i="1"/>
  <c r="P45" i="1"/>
  <c r="P61" i="1"/>
  <c r="A46" i="1"/>
  <c r="P46" i="1"/>
  <c r="A47" i="1"/>
  <c r="P47" i="1"/>
  <c r="A48" i="1"/>
  <c r="P48" i="1"/>
  <c r="P50" i="1" s="1"/>
  <c r="P51" i="1" s="1"/>
  <c r="A49" i="1"/>
  <c r="F49" i="1"/>
  <c r="G49" i="1"/>
  <c r="G51" i="1" s="1"/>
  <c r="H49" i="1"/>
  <c r="I49" i="1"/>
  <c r="J49" i="1"/>
  <c r="J8" i="1" s="1"/>
  <c r="K49" i="1"/>
  <c r="K51" i="1" s="1"/>
  <c r="L49" i="1"/>
  <c r="L51" i="1" s="1"/>
  <c r="M49" i="1"/>
  <c r="N49" i="1"/>
  <c r="N51" i="1"/>
  <c r="O49" i="1"/>
  <c r="A50" i="1"/>
  <c r="F50" i="1"/>
  <c r="F51" i="1" s="1"/>
  <c r="G50" i="1"/>
  <c r="H50" i="1"/>
  <c r="I50" i="1"/>
  <c r="J50" i="1"/>
  <c r="J51" i="1" s="1"/>
  <c r="K50" i="1"/>
  <c r="L50" i="1"/>
  <c r="M50" i="1"/>
  <c r="N50" i="1"/>
  <c r="O50" i="1"/>
  <c r="A51" i="1"/>
  <c r="A53" i="1"/>
  <c r="P53" i="1"/>
  <c r="P55" i="1" s="1"/>
  <c r="A54" i="1"/>
  <c r="P54" i="1"/>
  <c r="A55" i="1"/>
  <c r="G55" i="1"/>
  <c r="A57" i="1"/>
  <c r="F57" i="1"/>
  <c r="E92" i="2"/>
  <c r="G57" i="1"/>
  <c r="I92" i="2" s="1"/>
  <c r="I94" i="2"/>
  <c r="H57" i="1"/>
  <c r="M92" i="2"/>
  <c r="I57" i="1"/>
  <c r="Q92" i="2" s="1"/>
  <c r="J57" i="1"/>
  <c r="K57" i="1"/>
  <c r="Y92" i="2"/>
  <c r="L57" i="1"/>
  <c r="AC92" i="2" s="1"/>
  <c r="AC94" i="2" s="1"/>
  <c r="M57" i="1"/>
  <c r="AG92" i="2"/>
  <c r="N57" i="1"/>
  <c r="AK92" i="2" s="1"/>
  <c r="O57" i="1"/>
  <c r="AO92" i="2" s="1"/>
  <c r="A58" i="1"/>
  <c r="F58" i="1"/>
  <c r="E93" i="2"/>
  <c r="G58" i="1"/>
  <c r="I93" i="2" s="1"/>
  <c r="H58" i="1"/>
  <c r="M93" i="2" s="1"/>
  <c r="I58" i="1"/>
  <c r="Q93" i="2"/>
  <c r="J58" i="1"/>
  <c r="U93" i="2" s="1"/>
  <c r="K58" i="1"/>
  <c r="L58" i="1"/>
  <c r="M58" i="1"/>
  <c r="AG93" i="2"/>
  <c r="N58" i="1"/>
  <c r="AK93" i="2" s="1"/>
  <c r="O58" i="1"/>
  <c r="A59" i="1"/>
  <c r="F59" i="1"/>
  <c r="F92" i="2"/>
  <c r="F98" i="2"/>
  <c r="F100" i="2" s="1"/>
  <c r="G59" i="1"/>
  <c r="J92" i="2" s="1"/>
  <c r="H59" i="1"/>
  <c r="I59" i="1"/>
  <c r="R92" i="2" s="1"/>
  <c r="R94" i="2" s="1"/>
  <c r="J59" i="1"/>
  <c r="V92" i="2"/>
  <c r="K59" i="1"/>
  <c r="Z92" i="2"/>
  <c r="L59" i="1"/>
  <c r="AD92" i="2"/>
  <c r="M59" i="1"/>
  <c r="AH92" i="2"/>
  <c r="N59" i="1"/>
  <c r="AL92" i="2"/>
  <c r="O59" i="1"/>
  <c r="AP92" i="2"/>
  <c r="A60" i="1"/>
  <c r="F60" i="1"/>
  <c r="F93" i="2"/>
  <c r="F94" i="2"/>
  <c r="G60" i="1"/>
  <c r="J93" i="2" s="1"/>
  <c r="J94" i="2" s="1"/>
  <c r="H60" i="1"/>
  <c r="N93" i="2" s="1"/>
  <c r="N94" i="2" s="1"/>
  <c r="I60" i="1"/>
  <c r="R93" i="2" s="1"/>
  <c r="J60" i="1"/>
  <c r="V93" i="2" s="1"/>
  <c r="K60" i="1"/>
  <c r="Z93" i="2"/>
  <c r="Z94" i="2" s="1"/>
  <c r="L60" i="1"/>
  <c r="AD93" i="2" s="1"/>
  <c r="M60" i="1"/>
  <c r="AH93" i="2"/>
  <c r="AH94" i="2"/>
  <c r="N60" i="1"/>
  <c r="AL93" i="2" s="1"/>
  <c r="O60" i="1"/>
  <c r="AP93" i="2" s="1"/>
  <c r="A61" i="1"/>
  <c r="F61" i="1"/>
  <c r="G92" i="2"/>
  <c r="G94" i="2" s="1"/>
  <c r="G61" i="1"/>
  <c r="K92" i="2" s="1"/>
  <c r="K94" i="2" s="1"/>
  <c r="H61" i="1"/>
  <c r="I61" i="1"/>
  <c r="S92" i="2"/>
  <c r="J61" i="1"/>
  <c r="W92" i="2" s="1"/>
  <c r="K61" i="1"/>
  <c r="AA92" i="2" s="1"/>
  <c r="L61" i="1"/>
  <c r="AE92" i="2" s="1"/>
  <c r="AE94" i="2" s="1"/>
  <c r="M61" i="1"/>
  <c r="N61" i="1"/>
  <c r="AM92" i="2" s="1"/>
  <c r="O61" i="1"/>
  <c r="AQ92" i="2"/>
  <c r="AQ94" i="2" s="1"/>
  <c r="A62" i="1"/>
  <c r="F62" i="1"/>
  <c r="G93" i="2" s="1"/>
  <c r="G62" i="1"/>
  <c r="K93" i="2"/>
  <c r="H62" i="1"/>
  <c r="O93" i="2"/>
  <c r="I62" i="1"/>
  <c r="S93" i="2" s="1"/>
  <c r="S94" i="2" s="1"/>
  <c r="J62" i="1"/>
  <c r="W93" i="2" s="1"/>
  <c r="K62" i="1"/>
  <c r="AA93" i="2" s="1"/>
  <c r="L62" i="1"/>
  <c r="AE93" i="2" s="1"/>
  <c r="M62" i="1"/>
  <c r="M66" i="1" s="1"/>
  <c r="M67" i="1" s="1"/>
  <c r="N62" i="1"/>
  <c r="AM93" i="2" s="1"/>
  <c r="O62" i="1"/>
  <c r="AQ93" i="2"/>
  <c r="A63" i="1"/>
  <c r="F63" i="1"/>
  <c r="H92" i="2" s="1"/>
  <c r="G63" i="1"/>
  <c r="L92" i="2"/>
  <c r="H63" i="1"/>
  <c r="P92" i="2" s="1"/>
  <c r="I63" i="1"/>
  <c r="T92" i="2"/>
  <c r="J63" i="1"/>
  <c r="X92" i="2" s="1"/>
  <c r="X94" i="2" s="1"/>
  <c r="K63" i="1"/>
  <c r="AB92" i="2"/>
  <c r="AB94" i="2" s="1"/>
  <c r="L63" i="1"/>
  <c r="AF92" i="2"/>
  <c r="M63" i="1"/>
  <c r="AJ92" i="2" s="1"/>
  <c r="AJ94" i="2" s="1"/>
  <c r="N63" i="1"/>
  <c r="AN92" i="2"/>
  <c r="O63" i="1"/>
  <c r="AR92" i="2" s="1"/>
  <c r="A64" i="1"/>
  <c r="F64" i="1"/>
  <c r="H93" i="2"/>
  <c r="H94" i="2" s="1"/>
  <c r="G64" i="1"/>
  <c r="L93" i="2" s="1"/>
  <c r="H64" i="1"/>
  <c r="P93" i="2"/>
  <c r="I64" i="1"/>
  <c r="T93" i="2"/>
  <c r="J64" i="1"/>
  <c r="X93" i="2"/>
  <c r="K64" i="1"/>
  <c r="AB93" i="2"/>
  <c r="AB99" i="2" s="1"/>
  <c r="AB100" i="2" s="1"/>
  <c r="L64" i="1"/>
  <c r="AF93" i="2" s="1"/>
  <c r="M64" i="1"/>
  <c r="AJ93" i="2"/>
  <c r="N64" i="1"/>
  <c r="AN93" i="2" s="1"/>
  <c r="O64" i="1"/>
  <c r="AR93" i="2" s="1"/>
  <c r="P64" i="1"/>
  <c r="A65" i="1"/>
  <c r="A66" i="1"/>
  <c r="A67" i="1"/>
  <c r="D21" i="4"/>
  <c r="AL55" i="2"/>
  <c r="AI76" i="2"/>
  <c r="AE76" i="2"/>
  <c r="S76" i="2"/>
  <c r="Y55" i="2"/>
  <c r="Q75" i="2"/>
  <c r="D35" i="2"/>
  <c r="Y87" i="2"/>
  <c r="Y99" i="2" s="1"/>
  <c r="D60" i="2"/>
  <c r="F66" i="1"/>
  <c r="F9" i="1"/>
  <c r="M8" i="1"/>
  <c r="M7" i="1" s="1"/>
  <c r="M51" i="1"/>
  <c r="G8" i="1"/>
  <c r="AI88" i="2"/>
  <c r="G75" i="2"/>
  <c r="G86" i="2"/>
  <c r="G9" i="1"/>
  <c r="AK76" i="2"/>
  <c r="AH75" i="2"/>
  <c r="L21" i="1"/>
  <c r="I9" i="1"/>
  <c r="F86" i="2"/>
  <c r="X77" i="2"/>
  <c r="L77" i="2"/>
  <c r="AD87" i="2"/>
  <c r="AD99" i="2" s="1"/>
  <c r="AP76" i="2"/>
  <c r="V75" i="2"/>
  <c r="V86" i="2"/>
  <c r="V98" i="2" s="1"/>
  <c r="V100" i="2" s="1"/>
  <c r="L76" i="2"/>
  <c r="L86" i="2"/>
  <c r="M15" i="3"/>
  <c r="Q15" i="3"/>
  <c r="R16" i="3" s="1"/>
  <c r="Q13" i="3"/>
  <c r="R14" i="3"/>
  <c r="D16" i="6"/>
  <c r="K9" i="1"/>
  <c r="AA86" i="2"/>
  <c r="E87" i="2"/>
  <c r="D63" i="2"/>
  <c r="AM77" i="2"/>
  <c r="AE77" i="2"/>
  <c r="R77" i="2"/>
  <c r="P75" i="2"/>
  <c r="AL86" i="2"/>
  <c r="AF86" i="2"/>
  <c r="AB55" i="2"/>
  <c r="Y76" i="2"/>
  <c r="Y86" i="2"/>
  <c r="Y98" i="2"/>
  <c r="W77" i="2"/>
  <c r="AB75" i="2"/>
  <c r="AB76" i="2"/>
  <c r="AL76" i="2"/>
  <c r="F76" i="2"/>
  <c r="G19" i="5"/>
  <c r="K19" i="5" s="1"/>
  <c r="Q76" i="2"/>
  <c r="D19" i="5"/>
  <c r="AK98" i="2"/>
  <c r="E94" i="2"/>
  <c r="G66" i="1"/>
  <c r="AI92" i="2"/>
  <c r="AI98" i="2" s="1"/>
  <c r="AI100" i="2" s="1"/>
  <c r="AO93" i="2"/>
  <c r="M20" i="3"/>
  <c r="Q20" i="3"/>
  <c r="M18" i="3"/>
  <c r="Q18" i="3" s="1"/>
  <c r="R19" i="3" s="1"/>
  <c r="M10" i="3"/>
  <c r="Q10" i="3" s="1"/>
  <c r="R11" i="3" s="1"/>
  <c r="O51" i="1"/>
  <c r="H51" i="1"/>
  <c r="J21" i="1"/>
  <c r="G87" i="2"/>
  <c r="G88" i="2"/>
  <c r="V87" i="2"/>
  <c r="V99" i="2" s="1"/>
  <c r="M9" i="3"/>
  <c r="Q9" i="3"/>
  <c r="R10" i="3" s="1"/>
  <c r="P33" i="1"/>
  <c r="AH76" i="2"/>
  <c r="T76" i="2"/>
  <c r="H76" i="2"/>
  <c r="E99" i="2"/>
  <c r="N55" i="2"/>
  <c r="G99" i="2"/>
  <c r="T77" i="2"/>
  <c r="G98" i="2"/>
  <c r="G100" i="2" s="1"/>
  <c r="N92" i="2"/>
  <c r="Y93" i="2"/>
  <c r="M94" i="2"/>
  <c r="S55" i="2"/>
  <c r="S87" i="2"/>
  <c r="M75" i="2"/>
  <c r="M55" i="2"/>
  <c r="M87" i="2"/>
  <c r="M99" i="2"/>
  <c r="M100" i="2" s="1"/>
  <c r="AC75" i="2"/>
  <c r="AC76" i="2"/>
  <c r="AC86" i="2"/>
  <c r="W55" i="2"/>
  <c r="W76" i="2"/>
  <c r="Q55" i="2"/>
  <c r="Q86" i="2"/>
  <c r="Q88" i="2"/>
  <c r="K75" i="2"/>
  <c r="K86" i="2"/>
  <c r="K98" i="2" s="1"/>
  <c r="K55" i="2"/>
  <c r="K76" i="2"/>
  <c r="E55" i="2"/>
  <c r="E76" i="2"/>
  <c r="E75" i="2"/>
  <c r="E86" i="2"/>
  <c r="E98" i="2" s="1"/>
  <c r="D70" i="2"/>
  <c r="AQ55" i="2"/>
  <c r="D69" i="2"/>
  <c r="AQ87" i="2"/>
  <c r="AQ99" i="2" s="1"/>
  <c r="AQ77" i="2"/>
  <c r="AG87" i="2"/>
  <c r="AG99" i="2"/>
  <c r="AP55" i="2"/>
  <c r="AD77" i="2"/>
  <c r="AN76" i="2"/>
  <c r="AN75" i="2"/>
  <c r="Q87" i="2"/>
  <c r="Q99" i="2" s="1"/>
  <c r="P58" i="1"/>
  <c r="N21" i="1"/>
  <c r="N8" i="1"/>
  <c r="G77" i="2"/>
  <c r="AQ75" i="2"/>
  <c r="AI77" i="2"/>
  <c r="AI87" i="2"/>
  <c r="W87" i="2"/>
  <c r="W99" i="2"/>
  <c r="K87" i="2"/>
  <c r="K99" i="2" s="1"/>
  <c r="D58" i="2"/>
  <c r="F55" i="2"/>
  <c r="Z55" i="2"/>
  <c r="R87" i="2"/>
  <c r="AJ77" i="2"/>
  <c r="AJ75" i="2"/>
  <c r="O76" i="2"/>
  <c r="I86" i="2"/>
  <c r="I98" i="2"/>
  <c r="AP77" i="2"/>
  <c r="AN86" i="2"/>
  <c r="AN98" i="2" s="1"/>
  <c r="AJ55" i="2"/>
  <c r="AE87" i="2"/>
  <c r="AE99" i="2" s="1"/>
  <c r="L75" i="2"/>
  <c r="AI55" i="2"/>
  <c r="O86" i="2"/>
  <c r="AC87" i="2"/>
  <c r="AC88" i="2" s="1"/>
  <c r="AH55" i="2"/>
  <c r="I51" i="1"/>
  <c r="I8" i="1"/>
  <c r="I7" i="1"/>
  <c r="AN87" i="2"/>
  <c r="AN99" i="2" s="1"/>
  <c r="AN88" i="2"/>
  <c r="J86" i="2"/>
  <c r="J98" i="2" s="1"/>
  <c r="J75" i="2"/>
  <c r="AK77" i="2"/>
  <c r="D66" i="2"/>
  <c r="M65" i="1"/>
  <c r="R99" i="2"/>
  <c r="I66" i="1"/>
  <c r="AD94" i="2"/>
  <c r="L8" i="1"/>
  <c r="P49" i="1"/>
  <c r="K21" i="1"/>
  <c r="K8" i="1"/>
  <c r="P59" i="1"/>
  <c r="P27" i="1"/>
  <c r="F87" i="2"/>
  <c r="D64" i="2"/>
  <c r="AH87" i="2"/>
  <c r="AH99" i="2" s="1"/>
  <c r="AH88" i="2"/>
  <c r="AB77" i="2"/>
  <c r="P87" i="2"/>
  <c r="P99" i="2" s="1"/>
  <c r="D62" i="2"/>
  <c r="AM87" i="2"/>
  <c r="AM99" i="2" s="1"/>
  <c r="AM55" i="2"/>
  <c r="AM75" i="2"/>
  <c r="AG55" i="2"/>
  <c r="AG75" i="2"/>
  <c r="AG78" i="2" s="1"/>
  <c r="K77" i="2"/>
  <c r="F99" i="2"/>
  <c r="F88" i="2"/>
  <c r="AN100" i="2"/>
  <c r="AG11" i="2"/>
  <c r="AC98" i="2"/>
  <c r="E88" i="2"/>
  <c r="AF94" i="2"/>
  <c r="S99" i="2"/>
  <c r="AM94" i="2"/>
  <c r="E100" i="2"/>
  <c r="K65" i="1"/>
  <c r="F65" i="1"/>
  <c r="F67" i="1" s="1"/>
  <c r="AG94" i="2"/>
  <c r="M88" i="2"/>
  <c r="AI93" i="2"/>
  <c r="AI99" i="2" s="1"/>
  <c r="L66" i="1"/>
  <c r="AC93" i="2"/>
  <c r="L98" i="2"/>
  <c r="N65" i="1"/>
  <c r="AR94" i="2"/>
  <c r="T98" i="2"/>
  <c r="L94" i="2"/>
  <c r="O92" i="2"/>
  <c r="O98" i="2" s="1"/>
  <c r="O94" i="2"/>
  <c r="H65" i="1"/>
  <c r="O66" i="1"/>
  <c r="O65" i="1"/>
  <c r="O67" i="1" s="1"/>
  <c r="AH98" i="2"/>
  <c r="AH100" i="2" s="1"/>
  <c r="AB98" i="2"/>
  <c r="AP98" i="2"/>
  <c r="AP94" i="2"/>
  <c r="H98" i="2"/>
  <c r="AO86" i="2"/>
  <c r="X76" i="2"/>
  <c r="AK55" i="2"/>
  <c r="H8" i="1"/>
  <c r="J53" i="7" l="1"/>
  <c r="J27" i="7"/>
  <c r="J59" i="7"/>
  <c r="J66" i="7"/>
  <c r="J47" i="7"/>
  <c r="J34" i="7"/>
  <c r="J31" i="7"/>
  <c r="J38" i="7"/>
  <c r="J13" i="7"/>
  <c r="K75" i="7"/>
  <c r="J61" i="7"/>
  <c r="J26" i="7"/>
  <c r="J23" i="7"/>
  <c r="J19" i="7"/>
  <c r="J50" i="7"/>
  <c r="J55" i="7"/>
  <c r="J49" i="7"/>
  <c r="J43" i="7"/>
  <c r="J37" i="7"/>
  <c r="J30" i="7"/>
  <c r="J12" i="7"/>
  <c r="J62" i="7"/>
  <c r="J57" i="7"/>
  <c r="J40" i="7"/>
  <c r="J21" i="7"/>
  <c r="J72" i="7"/>
  <c r="J60" i="7"/>
  <c r="J70" i="7"/>
  <c r="J64" i="7"/>
  <c r="J48" i="7"/>
  <c r="J42" i="7"/>
  <c r="J36" i="7"/>
  <c r="J33" i="7"/>
  <c r="J56" i="7"/>
  <c r="J67" i="7"/>
  <c r="J69" i="7"/>
  <c r="J63" i="7"/>
  <c r="J29" i="7"/>
  <c r="J52" i="7"/>
  <c r="J74" i="7"/>
  <c r="J20" i="7"/>
  <c r="J51" i="7"/>
  <c r="J58" i="7"/>
  <c r="J65" i="7"/>
  <c r="J73" i="7"/>
  <c r="J8" i="7"/>
  <c r="J54" i="7"/>
  <c r="J45" i="7"/>
  <c r="J16" i="7"/>
  <c r="J14" i="7"/>
  <c r="J41" i="7"/>
  <c r="J17" i="7"/>
  <c r="J35" i="7"/>
  <c r="J28" i="7"/>
  <c r="J44" i="7"/>
  <c r="J11" i="7"/>
  <c r="J32" i="7"/>
  <c r="G75" i="7"/>
  <c r="J18" i="7"/>
  <c r="J10" i="7"/>
  <c r="N7" i="1"/>
  <c r="AO98" i="2"/>
  <c r="AO94" i="2"/>
  <c r="Q11" i="2"/>
  <c r="AL88" i="2"/>
  <c r="AA94" i="2"/>
  <c r="AA98" i="2"/>
  <c r="Q94" i="2"/>
  <c r="Q98" i="2"/>
  <c r="Q100" i="2" s="1"/>
  <c r="P67" i="1"/>
  <c r="U99" i="2"/>
  <c r="H88" i="2"/>
  <c r="H99" i="2"/>
  <c r="AK80" i="2"/>
  <c r="K100" i="2"/>
  <c r="AK11" i="2"/>
  <c r="AL94" i="2"/>
  <c r="AO80" i="2"/>
  <c r="K7" i="1"/>
  <c r="Y88" i="2"/>
  <c r="AA87" i="2"/>
  <c r="AF55" i="2"/>
  <c r="AR55" i="2"/>
  <c r="AG88" i="2"/>
  <c r="J66" i="1"/>
  <c r="N86" i="2"/>
  <c r="AD86" i="2"/>
  <c r="AD75" i="2"/>
  <c r="AC78" i="2" s="1"/>
  <c r="G7" i="1"/>
  <c r="U75" i="2"/>
  <c r="AO55" i="2"/>
  <c r="AO11" i="2" s="1"/>
  <c r="P94" i="2"/>
  <c r="AK94" i="2"/>
  <c r="N9" i="1"/>
  <c r="H9" i="1"/>
  <c r="H7" i="1" s="1"/>
  <c r="AL87" i="2"/>
  <c r="AL99" i="2" s="1"/>
  <c r="AR87" i="2"/>
  <c r="AR99" i="2" s="1"/>
  <c r="T75" i="2"/>
  <c r="N87" i="2"/>
  <c r="N99" i="2" s="1"/>
  <c r="AQ76" i="2"/>
  <c r="AQ86" i="2"/>
  <c r="U77" i="2"/>
  <c r="U80" i="2" s="1"/>
  <c r="X86" i="2"/>
  <c r="X75" i="2"/>
  <c r="X55" i="2"/>
  <c r="R86" i="2"/>
  <c r="R55" i="2"/>
  <c r="D93" i="2"/>
  <c r="K66" i="1"/>
  <c r="K67" i="1" s="1"/>
  <c r="AC99" i="2"/>
  <c r="AL98" i="2"/>
  <c r="AL100" i="2" s="1"/>
  <c r="K88" i="2"/>
  <c r="I87" i="2"/>
  <c r="I99" i="2" s="1"/>
  <c r="I100" i="2" s="1"/>
  <c r="H77" i="2"/>
  <c r="E80" i="2" s="1"/>
  <c r="T55" i="2"/>
  <c r="AE75" i="2"/>
  <c r="Z87" i="2"/>
  <c r="Z99" i="2" s="1"/>
  <c r="D56" i="2"/>
  <c r="V88" i="2"/>
  <c r="U86" i="2"/>
  <c r="I77" i="2"/>
  <c r="I80" i="2" s="1"/>
  <c r="AN94" i="2"/>
  <c r="W94" i="2"/>
  <c r="U92" i="2"/>
  <c r="U94" i="2" s="1"/>
  <c r="J65" i="1"/>
  <c r="J67" i="1" s="1"/>
  <c r="O55" i="2"/>
  <c r="M11" i="2" s="1"/>
  <c r="AK87" i="2"/>
  <c r="AK99" i="2" s="1"/>
  <c r="AK100" i="2" s="1"/>
  <c r="AK75" i="2"/>
  <c r="AK78" i="2" s="1"/>
  <c r="W75" i="2"/>
  <c r="W86" i="2"/>
  <c r="S86" i="2"/>
  <c r="S75" i="2"/>
  <c r="V76" i="2"/>
  <c r="V55" i="2"/>
  <c r="U11" i="2" s="1"/>
  <c r="AC100" i="2"/>
  <c r="G65" i="1"/>
  <c r="G67" i="1" s="1"/>
  <c r="T87" i="2"/>
  <c r="T99" i="2" s="1"/>
  <c r="T100" i="2" s="1"/>
  <c r="H66" i="1"/>
  <c r="H67" i="1" s="1"/>
  <c r="AI94" i="2"/>
  <c r="N66" i="1"/>
  <c r="N67" i="1" s="1"/>
  <c r="R76" i="2"/>
  <c r="Q79" i="2" s="1"/>
  <c r="D68" i="2"/>
  <c r="D57" i="2"/>
  <c r="AD55" i="2"/>
  <c r="AC11" i="2" s="1"/>
  <c r="AC79" i="2"/>
  <c r="H75" i="2"/>
  <c r="E78" i="2" s="1"/>
  <c r="U76" i="2"/>
  <c r="U79" i="2" s="1"/>
  <c r="AF98" i="2"/>
  <c r="R75" i="2"/>
  <c r="Q78" i="2" s="1"/>
  <c r="Y77" i="2"/>
  <c r="Y80" i="2" s="1"/>
  <c r="X99" i="2"/>
  <c r="D61" i="2"/>
  <c r="D77" i="2" s="1"/>
  <c r="AP87" i="2"/>
  <c r="AP75" i="2"/>
  <c r="E79" i="2"/>
  <c r="I65" i="1"/>
  <c r="I67" i="1" s="1"/>
  <c r="AO75" i="2"/>
  <c r="AO79" i="2"/>
  <c r="AJ98" i="2"/>
  <c r="J9" i="1"/>
  <c r="J7" i="1" s="1"/>
  <c r="AA75" i="2"/>
  <c r="L65" i="1"/>
  <c r="L67" i="1" s="1"/>
  <c r="P20" i="1"/>
  <c r="P9" i="1" s="1"/>
  <c r="P19" i="1"/>
  <c r="AA77" i="2"/>
  <c r="N75" i="2"/>
  <c r="M78" i="2" s="1"/>
  <c r="Y100" i="2"/>
  <c r="AE86" i="2"/>
  <c r="M21" i="1"/>
  <c r="T94" i="2"/>
  <c r="Y94" i="2"/>
  <c r="D72" i="2"/>
  <c r="AG77" i="2"/>
  <c r="AG80" i="2" s="1"/>
  <c r="AL77" i="2"/>
  <c r="AF87" i="2"/>
  <c r="AF75" i="2"/>
  <c r="Z75" i="2"/>
  <c r="Y75" i="2"/>
  <c r="S77" i="2"/>
  <c r="Q80" i="2" s="1"/>
  <c r="M77" i="2"/>
  <c r="AH77" i="2"/>
  <c r="P76" i="2"/>
  <c r="M79" i="2" s="1"/>
  <c r="P55" i="2"/>
  <c r="P86" i="2"/>
  <c r="H55" i="2"/>
  <c r="P39" i="1"/>
  <c r="L9" i="1"/>
  <c r="L7" i="1" s="1"/>
  <c r="O8" i="1"/>
  <c r="O7" i="1" s="1"/>
  <c r="D67" i="2"/>
  <c r="AN77" i="2"/>
  <c r="P77" i="2"/>
  <c r="G76" i="2"/>
  <c r="G55" i="2"/>
  <c r="E11" i="2" s="1"/>
  <c r="AG76" i="2"/>
  <c r="AG79" i="2" s="1"/>
  <c r="J55" i="2"/>
  <c r="I11" i="2" s="1"/>
  <c r="D14" i="2"/>
  <c r="O21" i="1"/>
  <c r="V94" i="2"/>
  <c r="AJ87" i="2"/>
  <c r="O77" i="2"/>
  <c r="AR76" i="2"/>
  <c r="AR86" i="2"/>
  <c r="AR75" i="2"/>
  <c r="AM76" i="2"/>
  <c r="AK79" i="2" s="1"/>
  <c r="AM86" i="2"/>
  <c r="O75" i="2"/>
  <c r="F8" i="1"/>
  <c r="F7" i="1" s="1"/>
  <c r="F21" i="1"/>
  <c r="D71" i="2"/>
  <c r="D65" i="2"/>
  <c r="J87" i="2"/>
  <c r="J99" i="2" s="1"/>
  <c r="J100" i="2" s="1"/>
  <c r="O87" i="2"/>
  <c r="AC77" i="2"/>
  <c r="AC80" i="2" s="1"/>
  <c r="L87" i="2"/>
  <c r="L55" i="2"/>
  <c r="AK88" i="2"/>
  <c r="Z76" i="2"/>
  <c r="Y79" i="2" s="1"/>
  <c r="Z86" i="2"/>
  <c r="I76" i="2"/>
  <c r="I79" i="2" s="1"/>
  <c r="I75" i="2"/>
  <c r="I78" i="2" s="1"/>
  <c r="AN55" i="2"/>
  <c r="G21" i="3"/>
  <c r="AO87" i="2"/>
  <c r="AO99" i="2" s="1"/>
  <c r="J71" i="7"/>
  <c r="J39" i="7"/>
  <c r="J24" i="7"/>
  <c r="N75" i="7"/>
  <c r="J15" i="7"/>
  <c r="J68" i="7"/>
  <c r="D75" i="7"/>
  <c r="J22" i="7"/>
  <c r="D11" i="2" l="1"/>
  <c r="L99" i="2"/>
  <c r="L100" i="2" s="1"/>
  <c r="L88" i="2"/>
  <c r="AP88" i="2"/>
  <c r="AP99" i="2"/>
  <c r="AP100" i="2" s="1"/>
  <c r="S98" i="2"/>
  <c r="S100" i="2" s="1"/>
  <c r="S88" i="2"/>
  <c r="U98" i="2"/>
  <c r="U100" i="2" s="1"/>
  <c r="U88" i="2"/>
  <c r="X98" i="2"/>
  <c r="X100" i="2" s="1"/>
  <c r="X88" i="2"/>
  <c r="AD88" i="2"/>
  <c r="AD98" i="2"/>
  <c r="AD100" i="2" s="1"/>
  <c r="AR98" i="2"/>
  <c r="AR100" i="2" s="1"/>
  <c r="AR88" i="2"/>
  <c r="P98" i="2"/>
  <c r="P100" i="2" s="1"/>
  <c r="P88" i="2"/>
  <c r="Y78" i="2"/>
  <c r="W88" i="2"/>
  <c r="W98" i="2"/>
  <c r="W100" i="2" s="1"/>
  <c r="N88" i="2"/>
  <c r="N98" i="2"/>
  <c r="I88" i="2"/>
  <c r="Z88" i="2"/>
  <c r="Z98" i="2"/>
  <c r="Z100" i="2" s="1"/>
  <c r="O99" i="2"/>
  <c r="O100" i="2" s="1"/>
  <c r="O88" i="2"/>
  <c r="T88" i="2"/>
  <c r="D75" i="2"/>
  <c r="D76" i="2"/>
  <c r="D55" i="2"/>
  <c r="U78" i="2"/>
  <c r="D78" i="2" s="1"/>
  <c r="AA88" i="2"/>
  <c r="AA99" i="2"/>
  <c r="D99" i="2" s="1"/>
  <c r="D87" i="2"/>
  <c r="D92" i="2"/>
  <c r="D94" i="2" s="1"/>
  <c r="P21" i="1"/>
  <c r="P8" i="1"/>
  <c r="D79" i="2"/>
  <c r="R98" i="2"/>
  <c r="R100" i="2" s="1"/>
  <c r="R88" i="2"/>
  <c r="AQ98" i="2"/>
  <c r="AQ100" i="2" s="1"/>
  <c r="AQ88" i="2"/>
  <c r="H100" i="2"/>
  <c r="AM98" i="2"/>
  <c r="AM100" i="2" s="1"/>
  <c r="AM88" i="2"/>
  <c r="AJ99" i="2"/>
  <c r="AJ100" i="2" s="1"/>
  <c r="AJ88" i="2"/>
  <c r="AF99" i="2"/>
  <c r="AF100" i="2" s="1"/>
  <c r="AF88" i="2"/>
  <c r="V20" i="3"/>
  <c r="M8" i="10"/>
  <c r="J88" i="2"/>
  <c r="D86" i="2"/>
  <c r="D88" i="2" s="1"/>
  <c r="M80" i="2"/>
  <c r="D80" i="2" s="1"/>
  <c r="T7" i="1" s="1"/>
  <c r="AE88" i="2"/>
  <c r="AE98" i="2"/>
  <c r="AE100" i="2" s="1"/>
  <c r="AO78" i="2"/>
  <c r="AO100" i="2"/>
  <c r="AO88" i="2"/>
  <c r="J75" i="7"/>
  <c r="N100" i="2" l="1"/>
  <c r="D98" i="2"/>
  <c r="D100" i="2" s="1"/>
  <c r="AA100" i="2"/>
  <c r="L8" i="10"/>
  <c r="S7" i="1"/>
  <c r="P7" i="1"/>
  <c r="U20" i="3"/>
  <c r="R7" i="1" l="1"/>
  <c r="K8" i="10"/>
  <c r="T20" i="3"/>
</calcChain>
</file>

<file path=xl/sharedStrings.xml><?xml version="1.0" encoding="utf-8"?>
<sst xmlns="http://schemas.openxmlformats.org/spreadsheetml/2006/main" count="824" uniqueCount="322">
  <si>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</si>
  <si>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</si>
  <si>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</si>
  <si>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</si>
  <si>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</si>
  <si>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</si>
  <si>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</si>
  <si>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</si>
  <si>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</si>
  <si>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</si>
  <si>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</si>
  <si>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</si>
  <si>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III</t>
  </si>
  <si>
    <t>TOTAL (C+A)</t>
  </si>
  <si>
    <t>REPARTIZAREA PE GRADE DE HANDICAP ( din total )</t>
  </si>
  <si>
    <t>C+A</t>
  </si>
  <si>
    <t>NOTA:</t>
  </si>
  <si>
    <t>TOTAL GENERAL</t>
  </si>
  <si>
    <t>SE SCRIE  NUMAI IN RINDURILE SI COLOANELE ALBE</t>
  </si>
  <si>
    <t>rd.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</si>
  <si>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</si>
  <si>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</si>
  <si>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</si>
  <si>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</si>
  <si>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</si>
  <si>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</si>
  <si>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</si>
  <si>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IV</t>
  </si>
  <si>
    <t>I: GRAV</t>
  </si>
  <si>
    <t>II: ACCENTUAT</t>
  </si>
  <si>
    <t>III: MEDIU</t>
  </si>
  <si>
    <t>IV: USOR</t>
  </si>
  <si>
    <t>I+II+III+IV</t>
  </si>
  <si>
    <t>La data:</t>
  </si>
  <si>
    <t>(ultima zi a semestrului)</t>
  </si>
  <si>
    <r>
      <t xml:space="preserve">NUMARUL PERSOANELOR CU HANDICAP </t>
    </r>
    <r>
      <rPr>
        <b/>
        <sz val="9"/>
        <color indexed="10"/>
        <rFont val="Arial"/>
        <family val="2"/>
      </rPr>
      <t>NEINSTITUTIONALIZATE</t>
    </r>
    <r>
      <rPr>
        <b/>
        <sz val="9"/>
        <rFont val="Arial"/>
        <family val="2"/>
      </rPr>
      <t>, PE GRUPE DE VIRSTA, SEX, TIPURI SI GRADE DE HANDICAP</t>
    </r>
  </si>
  <si>
    <t>JUDETUL:</t>
  </si>
  <si>
    <r>
      <t>JUDETUL</t>
    </r>
    <r>
      <rPr>
        <sz val="8"/>
        <rFont val="Arial"/>
        <family val="2"/>
      </rPr>
      <t xml:space="preserve"> initiale</t>
    </r>
  </si>
  <si>
    <t>Nr</t>
  </si>
  <si>
    <t>GRADUL DE HANDICAP                 TIP DE HANDICAP</t>
  </si>
  <si>
    <t>TOTAL JUDET</t>
  </si>
  <si>
    <t>GRUPE DE VIRSTA</t>
  </si>
  <si>
    <t>FIZIC</t>
  </si>
  <si>
    <t>BOLI RARE</t>
  </si>
  <si>
    <t>NUMAR TOTAL DE PERSOANE NEINSTITUTIONALIZATE, PE GRUPE DE VIRSTA SI SEXE</t>
  </si>
  <si>
    <t>Nr.col.</t>
  </si>
  <si>
    <r>
      <t>TOTAL Feminin</t>
    </r>
    <r>
      <rPr>
        <sz val="8"/>
        <color indexed="10"/>
        <rFont val="Arial"/>
        <family val="2"/>
      </rPr>
      <t xml:space="preserve"> (rd.3+..+rd.21)</t>
    </r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</si>
  <si>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</si>
  <si>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</si>
  <si>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</si>
  <si>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</si>
  <si>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</si>
  <si>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</si>
  <si>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</si>
  <si>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</si>
  <si>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</si>
  <si>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</si>
  <si>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</si>
  <si>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</si>
  <si>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</si>
  <si>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</si>
  <si>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</si>
  <si>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</si>
  <si>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</si>
  <si>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</si>
  <si>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</si>
  <si>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r>
      <t>TOTAL Masculin</t>
    </r>
    <r>
      <rPr>
        <sz val="8"/>
        <color indexed="10"/>
        <rFont val="Arial"/>
        <family val="2"/>
      </rPr>
      <t xml:space="preserve"> (rd.23+..+rd.41)</t>
    </r>
  </si>
  <si>
    <r>
      <t>TOTAL Feminin+      Masculin</t>
    </r>
    <r>
      <rPr>
        <sz val="8"/>
        <color indexed="10"/>
        <rFont val="Arial"/>
        <family val="2"/>
      </rPr>
      <t xml:space="preserve"> (rd.2+rd.22)</t>
    </r>
  </si>
  <si>
    <t>VERIFICARE INTRE N1 SI N2</t>
  </si>
  <si>
    <t>N2</t>
  </si>
  <si>
    <t>N1</t>
  </si>
  <si>
    <t>N2-N1</t>
  </si>
  <si>
    <t>DIFERENTE</t>
  </si>
  <si>
    <t>Data:</t>
  </si>
  <si>
    <t xml:space="preserve"> </t>
  </si>
  <si>
    <t>NR.</t>
  </si>
  <si>
    <t>JUDETUL</t>
  </si>
  <si>
    <t>LUNA</t>
  </si>
  <si>
    <t>Existente la inceputul lunii</t>
  </si>
  <si>
    <t>Intrate in cursul lunii</t>
  </si>
  <si>
    <t xml:space="preserve">Iesite in cursul lunii </t>
  </si>
  <si>
    <t>Existente la sfarsitul lunii</t>
  </si>
  <si>
    <t>CR.</t>
  </si>
  <si>
    <r>
      <t xml:space="preserve">TOTAL          </t>
    </r>
    <r>
      <rPr>
        <i/>
        <sz val="8"/>
        <color indexed="60"/>
        <rFont val="Arial"/>
        <family val="2"/>
      </rPr>
      <t>din care:</t>
    </r>
  </si>
  <si>
    <t>copii</t>
  </si>
  <si>
    <t>adulti</t>
  </si>
  <si>
    <r>
      <t xml:space="preserve">TOTAL             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</si>
  <si>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             </t>
    </r>
    <r>
      <rPr>
        <i/>
        <sz val="8"/>
        <color indexed="10"/>
        <rFont val="Arial"/>
        <family val="2"/>
      </rPr>
      <t>din care</t>
    </r>
    <r>
      <rPr>
        <b/>
        <sz val="10"/>
        <color indexed="10"/>
        <rFont val="Arial"/>
        <family val="2"/>
      </rPr>
      <t>:</t>
    </r>
  </si>
  <si>
    <t>VERIFICARE</t>
  </si>
  <si>
    <t>in</t>
  </si>
  <si>
    <t>sf</t>
  </si>
  <si>
    <t>IANUARIE</t>
  </si>
  <si>
    <t>*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</si>
  <si>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</si>
  <si>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</si>
  <si>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</si>
  <si>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</si>
  <si>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</si>
  <si>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</si>
  <si>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</si>
  <si>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</si>
  <si>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</si>
  <si>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</si>
  <si>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</si>
  <si>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Persoane cu handicap NOI INTRATE</t>
  </si>
  <si>
    <t>Persoane cu handicap DECEDATE</t>
  </si>
  <si>
    <r>
      <t xml:space="preserve">TOTAL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</si>
  <si>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</t>
    </r>
    <r>
      <rPr>
        <i/>
        <sz val="8"/>
        <color indexed="58"/>
        <rFont val="Arial"/>
        <family val="2"/>
      </rPr>
      <t>din care:</t>
    </r>
  </si>
  <si>
    <t>TIP</t>
  </si>
  <si>
    <t>HANDICAP</t>
  </si>
  <si>
    <t>DREPTURI</t>
  </si>
  <si>
    <t>RAPORT STATISTIC SEMESTRIAL "N 3"</t>
  </si>
  <si>
    <t>RAPORT STATISTIC SEMESTRIAL "N 4"</t>
  </si>
  <si>
    <t>RAPORT STATISTIC SEMESTRIAL  "N 5"</t>
  </si>
  <si>
    <t>RAPORT STATISTIC SEMESTRIAL  "N 6"</t>
  </si>
  <si>
    <t>NUMARUL DE LUNI PENTRU CARE S-AU PLATIT DREPTURILE</t>
  </si>
  <si>
    <t>Numar de beneficiari</t>
  </si>
  <si>
    <t>TRANSPORT INTERURBAN</t>
  </si>
  <si>
    <t>Numarul total de bilete decontate</t>
  </si>
  <si>
    <t>Nota:</t>
  </si>
  <si>
    <t>3.  Se vor completa numai casutele albe;</t>
  </si>
  <si>
    <t xml:space="preserve">4.  Casutele colorate nu se vor completa intrucat contin formule; </t>
  </si>
  <si>
    <t>PLATA DREPTURILOR PERSOANELOR CU HANDICAP NEINSTITUTIONALIZATE</t>
  </si>
  <si>
    <t>Nr. crt.</t>
  </si>
  <si>
    <t>LOCALITATEA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</si>
  <si>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</si>
  <si>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</si>
  <si>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</si>
  <si>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9=3+6</t>
  </si>
  <si>
    <t>PENTRU UZUL PERSOANELOR CARE INTOCMESC RAPORTUL</t>
  </si>
  <si>
    <t>RAPORTUL ESTE CORECT COMPLETAT CIND DIFERENTA DA "0" ZERO</t>
  </si>
  <si>
    <t>3=4+..+7</t>
  </si>
  <si>
    <t>Nr. Crt.</t>
  </si>
  <si>
    <t xml:space="preserve">Numarul de asistenti personali pentru persoanele cu handicap </t>
  </si>
  <si>
    <t>Parinti / Reprezentant legal</t>
  </si>
  <si>
    <t>Adulti / Reprezentant legal</t>
  </si>
  <si>
    <t>NUMAR TOTAL ASISTENTI PERSONALI SI NUMAR TOTAL INDEMNIZATII</t>
  </si>
  <si>
    <t>SUMA TOTALA RESTANTA LA PLATA SALARIULUI ASISTENTILOR PERSONALI SI A INDEMNIZATIEI</t>
  </si>
  <si>
    <t>Observatii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</si>
  <si>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</si>
  <si>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</si>
  <si>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</si>
  <si>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</si>
  <si>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</si>
  <si>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</si>
  <si>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</si>
  <si>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RAPORT  STATISTIC SEMESTRIAL  "N 8"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</si>
  <si>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</si>
  <si>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Insotitori Copii</t>
  </si>
  <si>
    <t>Insotitori Adulti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</si>
  <si>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</si>
  <si>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</si>
  <si>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</si>
  <si>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NOTA: SE SCRIE NUMAI IN RINDURILE SI COLOANELE ALBE. COLOANELE / RANDURILE ALBASTRE CU CIFRE DE CULOARE ROSIE CONTIN FORMULE</t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</si>
  <si>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FEMININ, </t>
    </r>
    <r>
      <rPr>
        <b/>
        <sz val="10"/>
        <rFont val="Arial"/>
        <family val="2"/>
      </rPr>
      <t>TIPURI SI GRADE DE HANDICAP</t>
    </r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</si>
  <si>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MASCULIN, </t>
    </r>
    <r>
      <rPr>
        <b/>
        <sz val="10"/>
        <rFont val="Arial"/>
        <family val="2"/>
      </rPr>
      <t>TIPURI SI GRADE DE HANDICAP</t>
    </r>
  </si>
  <si>
    <r>
      <t>EVOLUTIA PERSOANELOR CU HANDICAP</t>
    </r>
    <r>
      <rPr>
        <b/>
        <sz val="12"/>
        <color indexed="10"/>
        <rFont val="Arial"/>
        <family val="2"/>
      </rPr>
      <t xml:space="preserve"> NEINSTITUTIONALIZATE </t>
    </r>
  </si>
  <si>
    <r>
      <t xml:space="preserve">EVOLUTIA PERSOANELOR CU HANDICAP </t>
    </r>
    <r>
      <rPr>
        <b/>
        <sz val="12"/>
        <color indexed="10"/>
        <rFont val="Arial"/>
        <family val="2"/>
      </rPr>
      <t xml:space="preserve">NEINSTITUTIONALIZATE </t>
    </r>
  </si>
  <si>
    <t>Numarul de indemnizatii cuvenite parintilor sau adultului / reprezentantului legal / Ord. 794 / 380 / 2002</t>
  </si>
  <si>
    <t>Nr. rd.</t>
  </si>
  <si>
    <t>Grad handicap</t>
  </si>
  <si>
    <t>Tip handicap</t>
  </si>
  <si>
    <t>2=3+6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</si>
  <si>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</si>
  <si>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</si>
  <si>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</si>
  <si>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</si>
  <si>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</si>
  <si>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</si>
  <si>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</si>
  <si>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RAPORT STATISTIC "N 1 URBAN - RURAL"</t>
  </si>
  <si>
    <t>RAPORT STATISTIC "N 2"</t>
  </si>
  <si>
    <t>NUMARUL DE BENEFICIARI SI PLATI EFECTUATE IN TRIMESTRUL RAPORTAT (CUMULAT DE LA INCEPUTUL ANULUI)</t>
  </si>
  <si>
    <t>2.  Se completeaza toate rubricile (randuri si coloane) corespunzatoare pentru: judet,trimestru, an, numar beneficiari, sume, numar luni;</t>
  </si>
  <si>
    <t>-RON-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</si>
  <si>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</si>
  <si>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</si>
  <si>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</si>
  <si>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</si>
  <si>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</si>
  <si>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</si>
  <si>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</si>
  <si>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</si>
  <si>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</si>
  <si>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</si>
  <si>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</si>
  <si>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r>
      <t xml:space="preserve">TOTAL </t>
    </r>
    <r>
      <rPr>
        <b/>
        <i/>
        <sz val="5"/>
        <color indexed="10"/>
        <rFont val="Arial"/>
        <family val="2"/>
      </rPr>
      <t>din care</t>
    </r>
    <r>
      <rPr>
        <b/>
        <sz val="5"/>
        <color indexed="10"/>
        <rFont val="Arial"/>
        <family val="2"/>
      </rPr>
      <t>:</t>
    </r>
  </si>
  <si>
    <r>
      <t xml:space="preserve">TOTAL COPII, </t>
    </r>
    <r>
      <rPr>
        <b/>
        <i/>
        <sz val="5"/>
        <color indexed="10"/>
        <rFont val="Arial"/>
        <family val="2"/>
      </rPr>
      <t>din care:</t>
    </r>
  </si>
  <si>
    <r>
      <t xml:space="preserve">TOTAL ADULTI, </t>
    </r>
    <r>
      <rPr>
        <b/>
        <i/>
        <sz val="5"/>
        <color indexed="10"/>
        <rFont val="Arial"/>
        <family val="2"/>
      </rPr>
      <t>din care:</t>
    </r>
  </si>
  <si>
    <t>MENTAL</t>
  </si>
  <si>
    <t>Verificare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</si>
  <si>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</si>
  <si>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</si>
  <si>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Vm / lunara lei RON</t>
  </si>
  <si>
    <t>Total
beneficiari</t>
  </si>
  <si>
    <t>Total
suma
platita</t>
  </si>
  <si>
    <r>
      <t xml:space="preserve">ALOCATIE DE STAT PENTRU COPILUL CU HANDICAP - DUBLA (200%) </t>
    </r>
    <r>
      <rPr>
        <i/>
        <sz val="8"/>
        <rFont val="Arial"/>
        <family val="2"/>
      </rPr>
      <t>(vazatori + nevazatori)</t>
    </r>
  </si>
  <si>
    <r>
      <t xml:space="preserve">ALOCATIE DE STAT PENTRU COPILUL CU HANDICAP - SIMPLA (100%) </t>
    </r>
    <r>
      <rPr>
        <i/>
        <sz val="8"/>
        <rFont val="Arial"/>
        <family val="2"/>
      </rPr>
      <t>(vazatori + nevazatori)</t>
    </r>
  </si>
  <si>
    <t>INDEMNIZATIE LUNARA PENTRU PERSOANA CU HANDICAP ADULTA - GRAV</t>
  </si>
  <si>
    <t>INDEMNIZATIE LUNARA PENTRU PERSOANA CU HANDICAP ADULTA - ACCENTUAT</t>
  </si>
  <si>
    <t>BUGET COMPLEMENTAR PENTRU COPILUL CU HANDICAP - GRAV</t>
  </si>
  <si>
    <t>BUGET COMPLEMENTAR PENTRU COPILUL CU HANDICAP - ACCENTUAT</t>
  </si>
  <si>
    <t>BUGET COMPLEMENTAR PENTRU COPILUL CU HANDICAP - MEDIU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</si>
  <si>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</si>
  <si>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</si>
  <si>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</si>
  <si>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</si>
  <si>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</si>
  <si>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 COPII - GRAV</t>
  </si>
  <si>
    <t>TRANSPORT INTERURBAN ADULTI - GRAV</t>
  </si>
  <si>
    <t>TRANSPORT INTERURBAN COPII - ACCENTUAT</t>
  </si>
  <si>
    <t>TRANSPORT INTERURBAN ADULTI - ACCENTUAT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</si>
  <si>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</si>
  <si>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</si>
  <si>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</si>
  <si>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Miercurea Ciuc</t>
  </si>
  <si>
    <t>Odorheiu-Secuiesc</t>
  </si>
  <si>
    <t>Băile Tuşnad</t>
  </si>
  <si>
    <t>Bălan</t>
  </si>
  <si>
    <t>Borsec</t>
  </si>
  <si>
    <t>Cristuru Secuiesc</t>
  </si>
  <si>
    <t>Gheorgheni</t>
  </si>
  <si>
    <t>Topliţa</t>
  </si>
  <si>
    <t>Vlăhiţa</t>
  </si>
  <si>
    <t>Atid</t>
  </si>
  <si>
    <t>Avrămeşti</t>
  </si>
  <si>
    <t>Bilbor</t>
  </si>
  <si>
    <t>Brădeşti</t>
  </si>
  <si>
    <t>Căpâlniţa</t>
  </si>
  <si>
    <t>Ciceu</t>
  </si>
  <si>
    <t>Ciucsângeorgiu</t>
  </si>
  <si>
    <t>Ciumani</t>
  </si>
  <si>
    <t>Cârţa</t>
  </si>
  <si>
    <t>Corbu</t>
  </si>
  <si>
    <t>Corund</t>
  </si>
  <si>
    <t>Cozmeni</t>
  </si>
  <si>
    <t>Dăneşti</t>
  </si>
  <si>
    <t>Dealu</t>
  </si>
  <si>
    <t>Ditrău</t>
  </si>
  <si>
    <t>Dârjiu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</si>
  <si>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</si>
  <si>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</si>
  <si>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</si>
  <si>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</si>
  <si>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</si>
  <si>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</si>
  <si>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</si>
  <si>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</si>
  <si>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</si>
  <si>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</si>
  <si>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</si>
  <si>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</si>
  <si>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</si>
  <si>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Mihăileni</t>
  </si>
  <si>
    <t>Mugeni</t>
  </si>
  <si>
    <t>Ocland</t>
  </si>
  <si>
    <t>Păuleni-Ciuc</t>
  </si>
  <si>
    <t>Plăieşii de Jos</t>
  </si>
  <si>
    <t>Porumbeni</t>
  </si>
  <si>
    <t>Praid</t>
  </si>
  <si>
    <t>Racu</t>
  </si>
  <si>
    <t>Remetea</t>
  </si>
  <si>
    <t>Satu Mare</t>
  </si>
  <si>
    <t>Săcel</t>
  </si>
  <si>
    <t>Sărmaş</t>
  </si>
  <si>
    <t>Secuieni</t>
  </si>
  <si>
    <t>Siculeni</t>
  </si>
  <si>
    <t>Sâncrăieni</t>
  </si>
  <si>
    <t>Sândominic</t>
  </si>
  <si>
    <t>Sânmartin</t>
  </si>
  <si>
    <t>Sânsimion</t>
  </si>
  <si>
    <t>Sântimbru</t>
  </si>
  <si>
    <t>Subcetate</t>
  </si>
  <si>
    <t>Suseni</t>
  </si>
  <si>
    <t>Şimoneşti</t>
  </si>
  <si>
    <t>Tomeşti</t>
  </si>
  <si>
    <t>Tulgheş</t>
  </si>
  <si>
    <t>Tuşnad</t>
  </si>
  <si>
    <t>Ulieş</t>
  </si>
  <si>
    <t>Vărşag</t>
  </si>
  <si>
    <t>Zetea</t>
  </si>
  <si>
    <t>HARGHITA</t>
  </si>
  <si>
    <t>Harghita</t>
  </si>
  <si>
    <t>NUMARUL PERSOANELOR CU HANDICAP NEINSTITUTIONALIZATE IN URBAN - RURAL, LA TRIMESTRUL 03/ AN 2011</t>
  </si>
  <si>
    <t>TRIMESTRUL 02 /an /2012</t>
  </si>
  <si>
    <t>"NOI INTRATE / DECEDATE PE LUNI" IN AN 2012 / LA TRIMESTRUL 02</t>
  </si>
  <si>
    <t>"NOI INTRATE / DECEDATE PE TIPURI DE HANDICAP" LA TRIMESTRUL 03/ AN 2012</t>
  </si>
  <si>
    <t>JUDETUL:     HARGHITA</t>
  </si>
  <si>
    <r>
      <t xml:space="preserve">1.  La </t>
    </r>
    <r>
      <rPr>
        <b/>
        <sz val="10"/>
        <color indexed="10"/>
        <rFont val="Arial"/>
        <family val="2"/>
        <charset val="238"/>
      </rPr>
      <t>Alocatii copii</t>
    </r>
    <r>
      <rPr>
        <sz val="10"/>
        <color indexed="10"/>
        <rFont val="Arial"/>
        <family val="2"/>
        <charset val="238"/>
      </rPr>
      <t>: 200% reprezinta alocatia de 50 RON lei iar 100% reprezinta alocatia de 25 RON lei;</t>
    </r>
  </si>
  <si>
    <t>Trimestrul  IV ANUL: 2012</t>
  </si>
  <si>
    <r>
      <t xml:space="preserve">TOTAL, </t>
    </r>
    <r>
      <rPr>
        <b/>
        <i/>
        <sz val="10"/>
        <color indexed="56"/>
        <rFont val="Arial"/>
        <family val="2"/>
        <charset val="238"/>
      </rPr>
      <t>din care</t>
    </r>
    <r>
      <rPr>
        <b/>
        <sz val="10"/>
        <color indexed="56"/>
        <rFont val="Arial"/>
        <family val="2"/>
        <charset val="238"/>
      </rPr>
      <t>:</t>
    </r>
  </si>
  <si>
    <r>
      <t xml:space="preserve">TOTAL, </t>
    </r>
    <r>
      <rPr>
        <b/>
        <i/>
        <sz val="10"/>
        <color indexed="58"/>
        <rFont val="Arial"/>
        <family val="2"/>
        <charset val="238"/>
      </rPr>
      <t>din care:</t>
    </r>
  </si>
  <si>
    <t xml:space="preserve">      </t>
  </si>
  <si>
    <t xml:space="preserve">  </t>
  </si>
  <si>
    <t xml:space="preserve">   </t>
  </si>
  <si>
    <t>IN ANUL 2013, LA TRIMESTRUL 01</t>
  </si>
  <si>
    <r>
      <t xml:space="preserve">TRIMESTRUL </t>
    </r>
    <r>
      <rPr>
        <b/>
        <sz val="10"/>
        <color indexed="10"/>
        <rFont val="Arial"/>
        <family val="2"/>
      </rPr>
      <t>01</t>
    </r>
    <r>
      <rPr>
        <b/>
        <sz val="10"/>
        <rFont val="Arial"/>
        <family val="2"/>
        <charset val="238"/>
      </rPr>
      <t>/an /2013</t>
    </r>
  </si>
  <si>
    <r>
      <t xml:space="preserve">        La data  31</t>
    </r>
    <r>
      <rPr>
        <b/>
        <sz val="10"/>
        <color indexed="10"/>
        <rFont val="Arial"/>
        <family val="2"/>
      </rPr>
      <t>.03</t>
    </r>
    <r>
      <rPr>
        <b/>
        <sz val="10"/>
        <rFont val="Arial"/>
        <family val="2"/>
      </rPr>
      <t>.2013</t>
    </r>
  </si>
  <si>
    <t>31.04.2013</t>
  </si>
  <si>
    <t>*Mentiune:</t>
  </si>
  <si>
    <t>Datele au fost communicate de catre primariile din judetul Harghita, nu putem sa ne asumam responsabilitatea privind exactitatea lor.</t>
  </si>
  <si>
    <t xml:space="preserve">                           Director general adj. ec.</t>
  </si>
  <si>
    <t xml:space="preserve">       </t>
  </si>
  <si>
    <t>NUMARUL PERSOANELOR CU HANDICAP SI AL ASISTENTILOR PERSONALI / INSOTITORILOR BENEFICIARE DE TRANSPORT URBAN DIN JUDET SI SITUATIA PLATII TRANSPORTULUI URBAN, LA TRIMESTRUL I/ AN 2018</t>
  </si>
  <si>
    <t>Spor de vechime</t>
  </si>
  <si>
    <t>Tichete de masa/indemnizatie de hrana</t>
  </si>
  <si>
    <t>Tichete de vacanta</t>
  </si>
  <si>
    <t>Salariu de baza</t>
  </si>
  <si>
    <t>Salariu brut</t>
  </si>
  <si>
    <t>Datele au fost communicate de către primăriile din județul Harghita, nu putem să ne asumăm responsabilitatea privind exactitatea lor.</t>
  </si>
  <si>
    <t>*Mențiune:</t>
  </si>
  <si>
    <t>Suma totală plătită cumulată de la începutul anului pentru salariile  asistenților personali</t>
  </si>
  <si>
    <t>Suma totală plătită cumulată de la începutul anului pentru indemnizațiile de însoțitor</t>
  </si>
  <si>
    <t xml:space="preserve">Suma totală plătită cumulată de la începutul anului pentru salariile  asistenților personali și a  indemnizațiilor de însoțitor </t>
  </si>
  <si>
    <t>Voşlăbeni</t>
  </si>
  <si>
    <t>10=11+12</t>
  </si>
  <si>
    <t>RAPORT STATISTIC  TRIMESTRIAL "N 7"</t>
  </si>
  <si>
    <t>Contribuție asiguratorie de muncă</t>
  </si>
  <si>
    <t>13=14+15+16+17+18</t>
  </si>
  <si>
    <t>Întocmit, Ianovits Katalin</t>
  </si>
  <si>
    <t>30.06.2023</t>
  </si>
  <si>
    <t>NUMARUL DE ASISTENTI PERSONALI SI PLATA SALARIILOR CUVENITE ACESTORA SI NUMARUL TOTAL DE INDEMNIZATII CUVENITE PARINTILOR SAU ADULTULUI / REPREZENTANT LEGAL / ORD. 794 / 380/2002 DIN JUDET, la Trimestrul  II/ 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</si>
</sst>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0.000"/>
    <numFmt numFmtId="167" formatCode="#,##0;[Red]#,##0"/>
  </numFmts>
  <fonts count="89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  <charset val="238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2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i/>
      <sz val="8"/>
      <color indexed="60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sz val="10"/>
      <color indexed="16"/>
      <name val="Arial"/>
      <family val="2"/>
    </font>
    <font>
      <i/>
      <sz val="8"/>
      <color indexed="5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sz val="5"/>
      <color indexed="10"/>
      <name val="Arial"/>
      <family val="2"/>
    </font>
    <font>
      <b/>
      <i/>
      <sz val="5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.0500000000000007"/>
      <color indexed="8"/>
      <name val="Arial Narrow"/>
      <family val="2"/>
    </font>
    <font>
      <sz val="8.0500000000000007"/>
      <color indexed="8"/>
      <name val="Arial Narrow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0"/>
      <color indexed="58"/>
      <name val="Arial"/>
      <family val="2"/>
      <charset val="238"/>
    </font>
    <font>
      <b/>
      <i/>
      <sz val="10"/>
      <color indexed="5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9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3" fontId="1" fillId="2" borderId="0" xfId="0" applyNumberFormat="1" applyFont="1" applyFill="1"/>
    <xf numFmtId="3" fontId="2" fillId="2" borderId="0" xfId="0" applyNumberFormat="1" applyFont="1" applyFill="1"/>
    <xf numFmtId="3" fontId="1" fillId="0" borderId="0" xfId="0" applyNumberFormat="1" applyFont="1"/>
    <xf numFmtId="3" fontId="4" fillId="0" borderId="0" xfId="0" applyNumberFormat="1" applyFont="1"/>
    <xf numFmtId="3" fontId="5" fillId="3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12" fillId="2" borderId="0" xfId="0" applyNumberFormat="1" applyFont="1" applyFill="1"/>
    <xf numFmtId="3" fontId="13" fillId="2" borderId="0" xfId="0" applyNumberFormat="1" applyFont="1" applyFill="1"/>
    <xf numFmtId="3" fontId="13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3" fontId="16" fillId="2" borderId="0" xfId="0" applyNumberFormat="1" applyFont="1" applyFill="1"/>
    <xf numFmtId="3" fontId="17" fillId="2" borderId="0" xfId="0" applyNumberFormat="1" applyFont="1" applyFill="1"/>
    <xf numFmtId="3" fontId="17" fillId="0" borderId="0" xfId="0" applyNumberFormat="1" applyFont="1"/>
    <xf numFmtId="3" fontId="18" fillId="0" borderId="0" xfId="0" applyNumberFormat="1" applyFont="1"/>
    <xf numFmtId="3" fontId="19" fillId="0" borderId="0" xfId="0" applyNumberFormat="1" applyFont="1"/>
    <xf numFmtId="3" fontId="20" fillId="2" borderId="0" xfId="0" applyNumberFormat="1" applyFont="1" applyFill="1"/>
    <xf numFmtId="3" fontId="21" fillId="2" borderId="0" xfId="0" applyNumberFormat="1" applyFont="1" applyFill="1"/>
    <xf numFmtId="3" fontId="21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24" fillId="2" borderId="0" xfId="0" applyNumberFormat="1" applyFont="1" applyFill="1" applyAlignment="1">
      <alignment horizontal="left"/>
    </xf>
    <xf numFmtId="3" fontId="25" fillId="2" borderId="0" xfId="0" applyNumberFormat="1" applyFont="1" applyFill="1"/>
    <xf numFmtId="3" fontId="25" fillId="0" borderId="0" xfId="0" applyNumberFormat="1" applyFont="1"/>
    <xf numFmtId="3" fontId="26" fillId="0" borderId="0" xfId="0" applyNumberFormat="1" applyFont="1"/>
    <xf numFmtId="3" fontId="28" fillId="2" borderId="0" xfId="0" applyNumberFormat="1" applyFont="1" applyFill="1"/>
    <xf numFmtId="3" fontId="29" fillId="2" borderId="0" xfId="0" applyNumberFormat="1" applyFont="1" applyFill="1"/>
    <xf numFmtId="3" fontId="29" fillId="0" borderId="0" xfId="0" applyNumberFormat="1" applyFont="1"/>
    <xf numFmtId="3" fontId="30" fillId="2" borderId="0" xfId="0" applyNumberFormat="1" applyFont="1" applyFill="1"/>
    <xf numFmtId="3" fontId="31" fillId="2" borderId="0" xfId="0" applyNumberFormat="1" applyFont="1" applyFill="1"/>
    <xf numFmtId="3" fontId="31" fillId="0" borderId="0" xfId="0" applyNumberFormat="1" applyFont="1"/>
    <xf numFmtId="3" fontId="32" fillId="0" borderId="0" xfId="0" applyNumberFormat="1" applyFont="1"/>
    <xf numFmtId="3" fontId="5" fillId="0" borderId="0" xfId="0" applyNumberFormat="1" applyFont="1"/>
    <xf numFmtId="3" fontId="28" fillId="3" borderId="3" xfId="0" applyNumberFormat="1" applyFont="1" applyFill="1" applyBorder="1" applyAlignment="1">
      <alignment horizontal="center"/>
    </xf>
    <xf numFmtId="3" fontId="29" fillId="3" borderId="3" xfId="0" applyNumberFormat="1" applyFont="1" applyFill="1" applyBorder="1" applyAlignment="1">
      <alignment horizontal="center"/>
    </xf>
    <xf numFmtId="3" fontId="29" fillId="3" borderId="3" xfId="0" applyNumberFormat="1" applyFont="1" applyFill="1" applyBorder="1" applyAlignment="1">
      <alignment horizontal="left"/>
    </xf>
    <xf numFmtId="3" fontId="28" fillId="3" borderId="3" xfId="0" applyNumberFormat="1" applyFont="1" applyFill="1" applyBorder="1" applyAlignment="1">
      <alignment horizontal="left"/>
    </xf>
    <xf numFmtId="3" fontId="7" fillId="3" borderId="3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33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left"/>
    </xf>
    <xf numFmtId="3" fontId="6" fillId="3" borderId="3" xfId="0" applyNumberFormat="1" applyFont="1" applyFill="1" applyBorder="1" applyAlignment="1">
      <alignment horizontal="center"/>
    </xf>
    <xf numFmtId="3" fontId="33" fillId="3" borderId="4" xfId="0" applyNumberFormat="1" applyFont="1" applyFill="1" applyBorder="1" applyAlignment="1">
      <alignment horizontal="center"/>
    </xf>
    <xf numFmtId="3" fontId="22" fillId="3" borderId="3" xfId="0" applyNumberFormat="1" applyFont="1" applyFill="1" applyBorder="1" applyAlignment="1">
      <alignment horizontal="center"/>
    </xf>
    <xf numFmtId="3" fontId="23" fillId="3" borderId="3" xfId="0" applyNumberFormat="1" applyFont="1" applyFill="1" applyBorder="1" applyAlignment="1">
      <alignment horizontal="left"/>
    </xf>
    <xf numFmtId="3" fontId="24" fillId="2" borderId="0" xfId="0" applyNumberFormat="1" applyFont="1" applyFill="1"/>
    <xf numFmtId="3" fontId="26" fillId="3" borderId="3" xfId="0" applyNumberFormat="1" applyFont="1" applyFill="1" applyBorder="1" applyAlignment="1">
      <alignment horizontal="center"/>
    </xf>
    <xf numFmtId="3" fontId="27" fillId="3" borderId="3" xfId="0" applyNumberFormat="1" applyFont="1" applyFill="1" applyBorder="1" applyAlignment="1">
      <alignment horizontal="left"/>
    </xf>
    <xf numFmtId="3" fontId="26" fillId="3" borderId="3" xfId="0" applyNumberFormat="1" applyFont="1" applyFill="1" applyBorder="1" applyAlignment="1">
      <alignment horizontal="left"/>
    </xf>
    <xf numFmtId="3" fontId="22" fillId="3" borderId="3" xfId="0" applyNumberFormat="1" applyFont="1" applyFill="1" applyBorder="1" applyAlignment="1">
      <alignment horizontal="left"/>
    </xf>
    <xf numFmtId="3" fontId="33" fillId="3" borderId="3" xfId="0" applyNumberFormat="1" applyFont="1" applyFill="1" applyBorder="1" applyAlignment="1">
      <alignment horizontal="left"/>
    </xf>
    <xf numFmtId="3" fontId="33" fillId="3" borderId="4" xfId="0" applyNumberFormat="1" applyFont="1" applyFill="1" applyBorder="1" applyAlignment="1">
      <alignment horizontal="left"/>
    </xf>
    <xf numFmtId="3" fontId="5" fillId="3" borderId="5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3" fontId="32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left"/>
    </xf>
    <xf numFmtId="3" fontId="30" fillId="3" borderId="3" xfId="0" applyNumberFormat="1" applyFont="1" applyFill="1" applyBorder="1" applyAlignment="1">
      <alignment horizontal="left"/>
    </xf>
    <xf numFmtId="3" fontId="30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/>
    <xf numFmtId="3" fontId="5" fillId="3" borderId="4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34" fillId="2" borderId="0" xfId="0" applyNumberFormat="1" applyFont="1" applyFill="1"/>
    <xf numFmtId="3" fontId="34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36" fillId="2" borderId="0" xfId="0" applyNumberFormat="1" applyFont="1" applyFill="1" applyAlignment="1">
      <alignment horizontal="left" vertical="top"/>
    </xf>
    <xf numFmtId="3" fontId="33" fillId="2" borderId="0" xfId="0" applyNumberFormat="1" applyFont="1" applyFill="1" applyAlignment="1">
      <alignment vertical="top"/>
    </xf>
    <xf numFmtId="3" fontId="33" fillId="2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 vertical="top"/>
    </xf>
    <xf numFmtId="3" fontId="33" fillId="2" borderId="0" xfId="0" applyNumberFormat="1" applyFont="1" applyFill="1" applyAlignment="1">
      <alignment horizontal="center" vertical="top"/>
    </xf>
    <xf numFmtId="3" fontId="38" fillId="2" borderId="0" xfId="0" applyNumberFormat="1" applyFont="1" applyFill="1" applyAlignment="1">
      <alignment vertical="top"/>
    </xf>
    <xf numFmtId="3" fontId="7" fillId="2" borderId="0" xfId="0" applyNumberFormat="1" applyFont="1" applyFill="1" applyAlignment="1">
      <alignment vertical="top"/>
    </xf>
    <xf numFmtId="3" fontId="6" fillId="2" borderId="0" xfId="0" applyNumberFormat="1" applyFont="1" applyFill="1" applyAlignment="1">
      <alignment horizontal="right" vertical="top"/>
    </xf>
    <xf numFmtId="3" fontId="39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4" borderId="6" xfId="0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right"/>
    </xf>
    <xf numFmtId="0" fontId="40" fillId="4" borderId="15" xfId="0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/>
    </xf>
    <xf numFmtId="0" fontId="33" fillId="3" borderId="10" xfId="0" quotePrefix="1" applyFont="1" applyFill="1" applyBorder="1" applyAlignment="1">
      <alignment vertical="center" wrapText="1"/>
    </xf>
    <xf numFmtId="0" fontId="33" fillId="3" borderId="10" xfId="0" applyFont="1" applyFill="1" applyBorder="1" applyAlignment="1">
      <alignment vertical="center" wrapText="1"/>
    </xf>
    <xf numFmtId="3" fontId="3" fillId="3" borderId="20" xfId="0" applyNumberFormat="1" applyFont="1" applyFill="1" applyBorder="1" applyAlignment="1">
      <alignment horizontal="right" vertical="center"/>
    </xf>
    <xf numFmtId="0" fontId="33" fillId="3" borderId="8" xfId="0" applyFont="1" applyFill="1" applyBorder="1" applyAlignment="1">
      <alignment wrapText="1"/>
    </xf>
    <xf numFmtId="0" fontId="33" fillId="4" borderId="2" xfId="0" applyFont="1" applyFill="1" applyBorder="1" applyAlignment="1">
      <alignment horizontal="center" vertical="center"/>
    </xf>
    <xf numFmtId="0" fontId="33" fillId="3" borderId="0" xfId="0" applyFont="1" applyFill="1" applyAlignment="1">
      <alignment wrapText="1"/>
    </xf>
    <xf numFmtId="0" fontId="0" fillId="4" borderId="2" xfId="0" applyFill="1" applyBorder="1" applyAlignment="1">
      <alignment horizontal="center" vertical="center"/>
    </xf>
    <xf numFmtId="0" fontId="33" fillId="3" borderId="8" xfId="0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horizontal="right" vertical="center"/>
    </xf>
    <xf numFmtId="0" fontId="41" fillId="4" borderId="10" xfId="0" applyFont="1" applyFill="1" applyBorder="1" applyAlignment="1">
      <alignment horizontal="left"/>
    </xf>
    <xf numFmtId="0" fontId="33" fillId="4" borderId="5" xfId="0" applyFont="1" applyFill="1" applyBorder="1" applyAlignment="1">
      <alignment horizontal="center"/>
    </xf>
    <xf numFmtId="0" fontId="33" fillId="3" borderId="22" xfId="0" quotePrefix="1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right"/>
    </xf>
    <xf numFmtId="0" fontId="3" fillId="5" borderId="24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29" xfId="0" applyFont="1" applyFill="1" applyBorder="1" applyAlignment="1">
      <alignment horizontal="right"/>
    </xf>
    <xf numFmtId="0" fontId="42" fillId="5" borderId="24" xfId="0" applyFont="1" applyFill="1" applyBorder="1" applyAlignment="1">
      <alignment horizontal="center"/>
    </xf>
    <xf numFmtId="0" fontId="44" fillId="5" borderId="20" xfId="0" applyFont="1" applyFill="1" applyBorder="1" applyAlignment="1">
      <alignment horizontal="center"/>
    </xf>
    <xf numFmtId="0" fontId="42" fillId="5" borderId="2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/>
    <xf numFmtId="0" fontId="42" fillId="5" borderId="30" xfId="0" applyFont="1" applyFill="1" applyBorder="1"/>
    <xf numFmtId="0" fontId="42" fillId="5" borderId="32" xfId="0" applyFont="1" applyFill="1" applyBorder="1"/>
    <xf numFmtId="3" fontId="7" fillId="5" borderId="33" xfId="0" applyNumberFormat="1" applyFont="1" applyFill="1" applyBorder="1" applyAlignment="1">
      <alignment horizontal="center" vertical="center"/>
    </xf>
    <xf numFmtId="3" fontId="7" fillId="5" borderId="34" xfId="0" applyNumberFormat="1" applyFont="1" applyFill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/>
    </xf>
    <xf numFmtId="3" fontId="7" fillId="5" borderId="36" xfId="0" applyNumberFormat="1" applyFont="1" applyFill="1" applyBorder="1" applyAlignment="1">
      <alignment horizontal="center" vertical="center"/>
    </xf>
    <xf numFmtId="3" fontId="7" fillId="5" borderId="37" xfId="0" applyNumberFormat="1" applyFont="1" applyFill="1" applyBorder="1" applyAlignment="1">
      <alignment horizontal="center" vertical="center"/>
    </xf>
    <xf numFmtId="0" fontId="42" fillId="5" borderId="38" xfId="0" applyFont="1" applyFill="1" applyBorder="1" applyAlignment="1">
      <alignment horizontal="right"/>
    </xf>
    <xf numFmtId="0" fontId="42" fillId="5" borderId="39" xfId="0" applyFont="1" applyFill="1" applyBorder="1" applyAlignment="1">
      <alignment horizontal="right"/>
    </xf>
    <xf numFmtId="0" fontId="42" fillId="5" borderId="28" xfId="0" applyFont="1" applyFill="1" applyBorder="1" applyAlignment="1">
      <alignment horizontal="right"/>
    </xf>
    <xf numFmtId="3" fontId="3" fillId="5" borderId="27" xfId="0" applyNumberFormat="1" applyFont="1" applyFill="1" applyBorder="1" applyAlignment="1">
      <alignment horizontal="right"/>
    </xf>
    <xf numFmtId="3" fontId="3" fillId="5" borderId="25" xfId="0" applyNumberFormat="1" applyFont="1" applyFill="1" applyBorder="1" applyAlignment="1">
      <alignment horizontal="right"/>
    </xf>
    <xf numFmtId="3" fontId="3" fillId="5" borderId="24" xfId="0" applyNumberFormat="1" applyFont="1" applyFill="1" applyBorder="1" applyAlignment="1">
      <alignment horizontal="right"/>
    </xf>
    <xf numFmtId="0" fontId="42" fillId="6" borderId="24" xfId="0" applyFont="1" applyFill="1" applyBorder="1" applyAlignment="1">
      <alignment horizontal="center"/>
    </xf>
    <xf numFmtId="3" fontId="7" fillId="6" borderId="33" xfId="0" applyNumberFormat="1" applyFont="1" applyFill="1" applyBorder="1" applyAlignment="1">
      <alignment horizontal="center" vertical="center"/>
    </xf>
    <xf numFmtId="3" fontId="7" fillId="6" borderId="34" xfId="0" applyNumberFormat="1" applyFont="1" applyFill="1" applyBorder="1" applyAlignment="1">
      <alignment horizontal="center" vertical="center"/>
    </xf>
    <xf numFmtId="3" fontId="7" fillId="6" borderId="35" xfId="0" applyNumberFormat="1" applyFont="1" applyFill="1" applyBorder="1" applyAlignment="1">
      <alignment horizontal="center" vertical="center"/>
    </xf>
    <xf numFmtId="3" fontId="7" fillId="6" borderId="36" xfId="0" applyNumberFormat="1" applyFont="1" applyFill="1" applyBorder="1" applyAlignment="1">
      <alignment horizontal="center" vertical="center"/>
    </xf>
    <xf numFmtId="3" fontId="7" fillId="6" borderId="37" xfId="0" applyNumberFormat="1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center"/>
    </xf>
    <xf numFmtId="0" fontId="42" fillId="6" borderId="20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42" fillId="6" borderId="38" xfId="0" applyFont="1" applyFill="1" applyBorder="1" applyAlignment="1">
      <alignment horizontal="right"/>
    </xf>
    <xf numFmtId="0" fontId="42" fillId="6" borderId="39" xfId="0" applyFont="1" applyFill="1" applyBorder="1" applyAlignment="1">
      <alignment horizontal="right"/>
    </xf>
    <xf numFmtId="0" fontId="42" fillId="6" borderId="28" xfId="0" applyFont="1" applyFill="1" applyBorder="1" applyAlignment="1">
      <alignment horizontal="right"/>
    </xf>
    <xf numFmtId="3" fontId="3" fillId="6" borderId="27" xfId="0" applyNumberFormat="1" applyFont="1" applyFill="1" applyBorder="1" applyAlignment="1">
      <alignment horizontal="right"/>
    </xf>
    <xf numFmtId="0" fontId="42" fillId="6" borderId="14" xfId="0" applyFont="1" applyFill="1" applyBorder="1" applyAlignment="1">
      <alignment horizontal="right"/>
    </xf>
    <xf numFmtId="0" fontId="3" fillId="2" borderId="0" xfId="0" applyFont="1" applyFill="1"/>
    <xf numFmtId="3" fontId="36" fillId="2" borderId="0" xfId="0" applyNumberFormat="1" applyFont="1" applyFill="1" applyAlignment="1">
      <alignment horizontal="right" vertical="top"/>
    </xf>
    <xf numFmtId="3" fontId="33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0" fillId="0" borderId="0" xfId="0" applyNumberFormat="1"/>
    <xf numFmtId="3" fontId="6" fillId="0" borderId="6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47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48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41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2" borderId="0" xfId="0" applyNumberFormat="1" applyFont="1" applyFill="1" applyAlignment="1">
      <alignment horizontal="center"/>
    </xf>
    <xf numFmtId="3" fontId="41" fillId="2" borderId="0" xfId="0" applyNumberFormat="1" applyFont="1" applyFill="1"/>
    <xf numFmtId="3" fontId="41" fillId="0" borderId="0" xfId="0" applyNumberFormat="1" applyFont="1"/>
    <xf numFmtId="3" fontId="33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6" fillId="0" borderId="4" xfId="0" applyNumberFormat="1" applyFont="1" applyBorder="1"/>
    <xf numFmtId="3" fontId="3" fillId="3" borderId="4" xfId="0" applyNumberFormat="1" applyFont="1" applyFill="1" applyBorder="1"/>
    <xf numFmtId="3" fontId="0" fillId="0" borderId="4" xfId="0" applyNumberFormat="1" applyBorder="1"/>
    <xf numFmtId="3" fontId="19" fillId="2" borderId="0" xfId="0" applyNumberFormat="1" applyFont="1" applyFill="1"/>
    <xf numFmtId="3" fontId="54" fillId="2" borderId="0" xfId="0" applyNumberFormat="1" applyFont="1" applyFill="1" applyAlignment="1">
      <alignment horizontal="center"/>
    </xf>
    <xf numFmtId="3" fontId="6" fillId="0" borderId="3" xfId="0" applyNumberFormat="1" applyFont="1" applyBorder="1"/>
    <xf numFmtId="3" fontId="3" fillId="3" borderId="3" xfId="0" applyNumberFormat="1" applyFont="1" applyFill="1" applyBorder="1"/>
    <xf numFmtId="3" fontId="0" fillId="0" borderId="3" xfId="0" applyNumberFormat="1" applyBorder="1"/>
    <xf numFmtId="3" fontId="54" fillId="2" borderId="0" xfId="0" applyNumberFormat="1" applyFont="1" applyFill="1"/>
    <xf numFmtId="3" fontId="33" fillId="7" borderId="4" xfId="0" applyNumberFormat="1" applyFont="1" applyFill="1" applyBorder="1" applyAlignment="1">
      <alignment horizontal="center"/>
    </xf>
    <xf numFmtId="3" fontId="55" fillId="7" borderId="3" xfId="0" applyNumberFormat="1" applyFont="1" applyFill="1" applyBorder="1" applyAlignment="1">
      <alignment horizontal="center"/>
    </xf>
    <xf numFmtId="3" fontId="3" fillId="7" borderId="3" xfId="0" applyNumberFormat="1" applyFont="1" applyFill="1" applyBorder="1"/>
    <xf numFmtId="3" fontId="56" fillId="2" borderId="0" xfId="0" applyNumberFormat="1" applyFont="1" applyFill="1" applyAlignment="1">
      <alignment horizontal="center"/>
    </xf>
    <xf numFmtId="3" fontId="48" fillId="0" borderId="6" xfId="0" applyNumberFormat="1" applyFont="1" applyBorder="1" applyAlignment="1">
      <alignment horizontal="center"/>
    </xf>
    <xf numFmtId="3" fontId="49" fillId="0" borderId="6" xfId="0" applyNumberFormat="1" applyFont="1" applyBorder="1" applyAlignment="1">
      <alignment horizontal="center"/>
    </xf>
    <xf numFmtId="3" fontId="34" fillId="0" borderId="7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0" fontId="34" fillId="0" borderId="3" xfId="0" applyFont="1" applyBorder="1"/>
    <xf numFmtId="49" fontId="0" fillId="0" borderId="0" xfId="0" applyNumberFormat="1" applyAlignment="1">
      <alignment horizontal="left"/>
    </xf>
    <xf numFmtId="3" fontId="3" fillId="2" borderId="0" xfId="0" applyNumberFormat="1" applyFont="1" applyFill="1"/>
    <xf numFmtId="0" fontId="34" fillId="0" borderId="0" xfId="0" applyFont="1" applyAlignment="1">
      <alignment horizontal="left"/>
    </xf>
    <xf numFmtId="3" fontId="3" fillId="2" borderId="22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/>
    <xf numFmtId="3" fontId="53" fillId="0" borderId="3" xfId="0" applyNumberFormat="1" applyFont="1" applyBorder="1" applyAlignment="1">
      <alignment horizontal="center"/>
    </xf>
    <xf numFmtId="3" fontId="55" fillId="3" borderId="3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43" fillId="4" borderId="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36" fillId="3" borderId="4" xfId="0" applyNumberFormat="1" applyFont="1" applyFill="1" applyBorder="1" applyAlignment="1">
      <alignment horizontal="center"/>
    </xf>
    <xf numFmtId="1" fontId="33" fillId="3" borderId="3" xfId="0" applyNumberFormat="1" applyFont="1" applyFill="1" applyBorder="1" applyAlignment="1">
      <alignment horizontal="center"/>
    </xf>
    <xf numFmtId="1" fontId="36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/>
    <xf numFmtId="1" fontId="0" fillId="0" borderId="0" xfId="0" applyNumberFormat="1"/>
    <xf numFmtId="3" fontId="11" fillId="0" borderId="8" xfId="0" applyNumberFormat="1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vertical="center" wrapText="1"/>
    </xf>
    <xf numFmtId="49" fontId="32" fillId="3" borderId="3" xfId="0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3" fillId="0" borderId="3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 wrapText="1"/>
    </xf>
    <xf numFmtId="1" fontId="0" fillId="2" borderId="0" xfId="0" applyNumberFormat="1" applyFill="1"/>
    <xf numFmtId="0" fontId="8" fillId="2" borderId="10" xfId="0" applyFont="1" applyFill="1" applyBorder="1"/>
    <xf numFmtId="3" fontId="7" fillId="0" borderId="0" xfId="0" applyNumberFormat="1" applyFont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40" fillId="2" borderId="0" xfId="0" applyFont="1" applyFill="1"/>
    <xf numFmtId="3" fontId="52" fillId="4" borderId="4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36" fillId="4" borderId="3" xfId="0" applyNumberFormat="1" applyFont="1" applyFill="1" applyBorder="1" applyAlignment="1">
      <alignment horizontal="center" vertical="center"/>
    </xf>
    <xf numFmtId="3" fontId="60" fillId="3" borderId="3" xfId="0" applyNumberFormat="1" applyFont="1" applyFill="1" applyBorder="1" applyAlignment="1">
      <alignment horizontal="center"/>
    </xf>
    <xf numFmtId="3" fontId="30" fillId="2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3" fontId="4" fillId="9" borderId="0" xfId="0" applyNumberFormat="1" applyFont="1" applyFill="1" applyAlignment="1">
      <alignment horizontal="center" vertical="center"/>
    </xf>
    <xf numFmtId="3" fontId="4" fillId="9" borderId="0" xfId="0" applyNumberFormat="1" applyFont="1" applyFill="1"/>
    <xf numFmtId="3" fontId="7" fillId="5" borderId="14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32" xfId="0" applyNumberFormat="1" applyFont="1" applyFill="1" applyBorder="1" applyAlignment="1">
      <alignment horizontal="center" vertical="center" wrapText="1"/>
    </xf>
    <xf numFmtId="3" fontId="7" fillId="5" borderId="31" xfId="0" applyNumberFormat="1" applyFont="1" applyFill="1" applyBorder="1" applyAlignment="1">
      <alignment horizontal="center" vertical="center" wrapText="1"/>
    </xf>
    <xf numFmtId="3" fontId="61" fillId="5" borderId="14" xfId="0" applyNumberFormat="1" applyFont="1" applyFill="1" applyBorder="1" applyAlignment="1">
      <alignment horizontal="center" vertical="center" wrapText="1"/>
    </xf>
    <xf numFmtId="3" fontId="61" fillId="5" borderId="30" xfId="0" applyNumberFormat="1" applyFont="1" applyFill="1" applyBorder="1" applyAlignment="1">
      <alignment horizontal="center" vertical="center" wrapText="1"/>
    </xf>
    <xf numFmtId="3" fontId="7" fillId="5" borderId="32" xfId="0" applyNumberFormat="1" applyFont="1" applyFill="1" applyBorder="1"/>
    <xf numFmtId="3" fontId="7" fillId="5" borderId="14" xfId="0" applyNumberFormat="1" applyFont="1" applyFill="1" applyBorder="1"/>
    <xf numFmtId="3" fontId="7" fillId="5" borderId="31" xfId="0" applyNumberFormat="1" applyFont="1" applyFill="1" applyBorder="1"/>
    <xf numFmtId="0" fontId="34" fillId="0" borderId="44" xfId="0" applyFont="1" applyBorder="1" applyAlignment="1">
      <alignment horizontal="center" vertical="center" textRotation="90"/>
    </xf>
    <xf numFmtId="0" fontId="34" fillId="0" borderId="37" xfId="0" applyFont="1" applyBorder="1" applyAlignment="1">
      <alignment horizontal="center" vertical="center" textRotation="90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4" fillId="4" borderId="46" xfId="0" applyFont="1" applyFill="1" applyBorder="1"/>
    <xf numFmtId="165" fontId="34" fillId="0" borderId="46" xfId="0" applyNumberFormat="1" applyFont="1" applyBorder="1"/>
    <xf numFmtId="164" fontId="34" fillId="0" borderId="47" xfId="0" applyNumberFormat="1" applyFont="1" applyBorder="1"/>
    <xf numFmtId="0" fontId="0" fillId="0" borderId="42" xfId="0" applyBorder="1"/>
    <xf numFmtId="0" fontId="3" fillId="3" borderId="45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34" fillId="4" borderId="49" xfId="0" applyFont="1" applyFill="1" applyBorder="1"/>
    <xf numFmtId="165" fontId="34" fillId="0" borderId="49" xfId="0" applyNumberFormat="1" applyFont="1" applyBorder="1"/>
    <xf numFmtId="164" fontId="34" fillId="0" borderId="50" xfId="0" applyNumberFormat="1" applyFont="1" applyBorder="1"/>
    <xf numFmtId="0" fontId="0" fillId="10" borderId="25" xfId="0" applyFill="1" applyBorder="1" applyAlignment="1">
      <alignment horizontal="center"/>
    </xf>
    <xf numFmtId="0" fontId="34" fillId="10" borderId="46" xfId="0" applyFont="1" applyFill="1" applyBorder="1"/>
    <xf numFmtId="165" fontId="34" fillId="0" borderId="15" xfId="0" applyNumberFormat="1" applyFont="1" applyBorder="1"/>
    <xf numFmtId="0" fontId="0" fillId="10" borderId="48" xfId="0" applyFill="1" applyBorder="1" applyAlignment="1">
      <alignment horizontal="center"/>
    </xf>
    <xf numFmtId="0" fontId="34" fillId="10" borderId="49" xfId="0" applyFont="1" applyFill="1" applyBorder="1"/>
    <xf numFmtId="165" fontId="34" fillId="0" borderId="13" xfId="0" applyNumberFormat="1" applyFont="1" applyBorder="1"/>
    <xf numFmtId="0" fontId="0" fillId="4" borderId="51" xfId="0" applyFill="1" applyBorder="1" applyAlignment="1">
      <alignment horizontal="center"/>
    </xf>
    <xf numFmtId="0" fontId="34" fillId="4" borderId="3" xfId="0" applyFont="1" applyFill="1" applyBorder="1"/>
    <xf numFmtId="165" fontId="34" fillId="0" borderId="3" xfId="0" applyNumberFormat="1" applyFont="1" applyBorder="1"/>
    <xf numFmtId="164" fontId="34" fillId="0" borderId="52" xfId="0" applyNumberFormat="1" applyFont="1" applyBorder="1"/>
    <xf numFmtId="0" fontId="0" fillId="0" borderId="53" xfId="0" applyBorder="1"/>
    <xf numFmtId="0" fontId="0" fillId="10" borderId="51" xfId="0" applyFill="1" applyBorder="1" applyAlignment="1">
      <alignment horizontal="center"/>
    </xf>
    <xf numFmtId="0" fontId="34" fillId="10" borderId="3" xfId="0" applyFont="1" applyFill="1" applyBorder="1"/>
    <xf numFmtId="0" fontId="0" fillId="4" borderId="17" xfId="0" applyFill="1" applyBorder="1" applyAlignment="1">
      <alignment horizontal="center"/>
    </xf>
    <xf numFmtId="0" fontId="34" fillId="4" borderId="18" xfId="0" applyFont="1" applyFill="1" applyBorder="1"/>
    <xf numFmtId="165" fontId="34" fillId="0" borderId="18" xfId="0" applyNumberFormat="1" applyFont="1" applyBorder="1"/>
    <xf numFmtId="164" fontId="34" fillId="0" borderId="19" xfId="0" applyNumberFormat="1" applyFont="1" applyBorder="1"/>
    <xf numFmtId="0" fontId="0" fillId="11" borderId="37" xfId="0" applyFill="1" applyBorder="1" applyAlignment="1">
      <alignment horizontal="center"/>
    </xf>
    <xf numFmtId="0" fontId="34" fillId="11" borderId="35" xfId="0" applyFont="1" applyFill="1" applyBorder="1"/>
    <xf numFmtId="0" fontId="0" fillId="0" borderId="25" xfId="0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31" xfId="0" applyFill="1" applyBorder="1"/>
    <xf numFmtId="165" fontId="34" fillId="0" borderId="4" xfId="0" applyNumberFormat="1" applyFont="1" applyBorder="1"/>
    <xf numFmtId="164" fontId="34" fillId="0" borderId="54" xfId="0" applyNumberFormat="1" applyFont="1" applyBorder="1"/>
    <xf numFmtId="0" fontId="3" fillId="3" borderId="55" xfId="0" applyFont="1" applyFill="1" applyBorder="1" applyAlignment="1">
      <alignment horizontal="center"/>
    </xf>
    <xf numFmtId="0" fontId="34" fillId="0" borderId="49" xfId="0" applyFont="1" applyBorder="1"/>
    <xf numFmtId="0" fontId="3" fillId="3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3" fillId="3" borderId="30" xfId="0" applyFont="1" applyFill="1" applyBorder="1" applyAlignment="1">
      <alignment horizontal="right"/>
    </xf>
    <xf numFmtId="0" fontId="34" fillId="3" borderId="30" xfId="0" applyFont="1" applyFill="1" applyBorder="1"/>
    <xf numFmtId="0" fontId="3" fillId="4" borderId="14" xfId="0" applyFont="1" applyFill="1" applyBorder="1" applyAlignment="1">
      <alignment horizontal="center"/>
    </xf>
    <xf numFmtId="165" fontId="3" fillId="4" borderId="31" xfId="0" applyNumberFormat="1" applyFont="1" applyFill="1" applyBorder="1"/>
    <xf numFmtId="164" fontId="34" fillId="3" borderId="30" xfId="0" applyNumberFormat="1" applyFont="1" applyFill="1" applyBorder="1"/>
    <xf numFmtId="165" fontId="34" fillId="3" borderId="30" xfId="0" applyNumberFormat="1" applyFont="1" applyFill="1" applyBorder="1"/>
    <xf numFmtId="165" fontId="3" fillId="4" borderId="14" xfId="0" applyNumberFormat="1" applyFont="1" applyFill="1" applyBorder="1"/>
    <xf numFmtId="0" fontId="34" fillId="0" borderId="0" xfId="0" applyFont="1"/>
    <xf numFmtId="1" fontId="64" fillId="0" borderId="3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 vertical="center"/>
    </xf>
    <xf numFmtId="3" fontId="3" fillId="3" borderId="56" xfId="0" applyNumberFormat="1" applyFont="1" applyFill="1" applyBorder="1" applyAlignment="1">
      <alignment horizontal="right" vertical="center"/>
    </xf>
    <xf numFmtId="3" fontId="3" fillId="3" borderId="45" xfId="0" applyNumberFormat="1" applyFont="1" applyFill="1" applyBorder="1" applyAlignment="1">
      <alignment horizontal="right" vertical="center"/>
    </xf>
    <xf numFmtId="3" fontId="3" fillId="3" borderId="55" xfId="0" applyNumberFormat="1" applyFont="1" applyFill="1" applyBorder="1" applyAlignment="1">
      <alignment horizontal="righ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/>
    </xf>
    <xf numFmtId="14" fontId="40" fillId="0" borderId="0" xfId="0" applyNumberFormat="1" applyFont="1"/>
    <xf numFmtId="14" fontId="6" fillId="2" borderId="14" xfId="0" applyNumberFormat="1" applyFont="1" applyFill="1" applyBorder="1" applyAlignment="1">
      <alignment horizontal="center" vertical="top"/>
    </xf>
    <xf numFmtId="14" fontId="6" fillId="2" borderId="0" xfId="0" applyNumberFormat="1" applyFont="1" applyFill="1" applyAlignment="1">
      <alignment horizontal="center" vertical="top"/>
    </xf>
    <xf numFmtId="0" fontId="3" fillId="3" borderId="44" xfId="0" applyFont="1" applyFill="1" applyBorder="1" applyAlignment="1">
      <alignment horizontal="right"/>
    </xf>
    <xf numFmtId="0" fontId="3" fillId="3" borderId="56" xfId="0" applyFont="1" applyFill="1" applyBorder="1" applyAlignment="1">
      <alignment horizontal="right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right"/>
    </xf>
    <xf numFmtId="1" fontId="3" fillId="3" borderId="24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right" vertical="center"/>
    </xf>
    <xf numFmtId="0" fontId="3" fillId="3" borderId="61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1" fontId="64" fillId="0" borderId="9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1" fontId="66" fillId="0" borderId="3" xfId="0" applyNumberFormat="1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center"/>
    </xf>
    <xf numFmtId="3" fontId="67" fillId="0" borderId="4" xfId="0" applyNumberFormat="1" applyFont="1" applyBorder="1" applyAlignment="1">
      <alignment horizontal="right" vertical="center"/>
    </xf>
    <xf numFmtId="3" fontId="67" fillId="0" borderId="3" xfId="0" applyNumberFormat="1" applyFont="1" applyBorder="1" applyAlignment="1">
      <alignment horizontal="right" vertical="center"/>
    </xf>
    <xf numFmtId="3" fontId="34" fillId="0" borderId="3" xfId="0" applyNumberFormat="1" applyFont="1" applyBorder="1"/>
    <xf numFmtId="3" fontId="28" fillId="12" borderId="3" xfId="0" applyNumberFormat="1" applyFont="1" applyFill="1" applyBorder="1" applyAlignment="1">
      <alignment horizontal="center"/>
    </xf>
    <xf numFmtId="0" fontId="68" fillId="0" borderId="3" xfId="0" applyFont="1" applyBorder="1" applyAlignment="1">
      <alignment horizontal="center" vertical="center"/>
    </xf>
    <xf numFmtId="0" fontId="70" fillId="0" borderId="0" xfId="0" applyFont="1"/>
    <xf numFmtId="0" fontId="70" fillId="0" borderId="0" xfId="0" applyFont="1" applyAlignment="1">
      <alignment horizontal="left"/>
    </xf>
    <xf numFmtId="0" fontId="71" fillId="3" borderId="37" xfId="0" applyFont="1" applyFill="1" applyBorder="1" applyAlignment="1">
      <alignment horizontal="center" vertical="center" wrapText="1"/>
    </xf>
    <xf numFmtId="0" fontId="71" fillId="3" borderId="34" xfId="0" applyFont="1" applyFill="1" applyBorder="1" applyAlignment="1">
      <alignment horizontal="center" vertical="center" wrapText="1"/>
    </xf>
    <xf numFmtId="0" fontId="71" fillId="3" borderId="36" xfId="0" applyFont="1" applyFill="1" applyBorder="1" applyAlignment="1">
      <alignment horizontal="center" vertical="center" wrapText="1"/>
    </xf>
    <xf numFmtId="166" fontId="71" fillId="3" borderId="25" xfId="0" applyNumberFormat="1" applyFont="1" applyFill="1" applyBorder="1"/>
    <xf numFmtId="166" fontId="71" fillId="0" borderId="62" xfId="0" applyNumberFormat="1" applyFont="1" applyBorder="1"/>
    <xf numFmtId="166" fontId="71" fillId="3" borderId="48" xfId="0" applyNumberFormat="1" applyFont="1" applyFill="1" applyBorder="1"/>
    <xf numFmtId="166" fontId="71" fillId="3" borderId="63" xfId="0" applyNumberFormat="1" applyFont="1" applyFill="1" applyBorder="1"/>
    <xf numFmtId="166" fontId="71" fillId="3" borderId="64" xfId="0" applyNumberFormat="1" applyFont="1" applyFill="1" applyBorder="1"/>
    <xf numFmtId="166" fontId="71" fillId="3" borderId="51" xfId="0" applyNumberFormat="1" applyFont="1" applyFill="1" applyBorder="1"/>
    <xf numFmtId="166" fontId="71" fillId="0" borderId="0" xfId="0" applyNumberFormat="1" applyFont="1"/>
    <xf numFmtId="166" fontId="71" fillId="3" borderId="17" xfId="0" applyNumberFormat="1" applyFont="1" applyFill="1" applyBorder="1"/>
    <xf numFmtId="165" fontId="71" fillId="3" borderId="18" xfId="0" applyNumberFormat="1" applyFont="1" applyFill="1" applyBorder="1"/>
    <xf numFmtId="165" fontId="71" fillId="3" borderId="19" xfId="0" applyNumberFormat="1" applyFont="1" applyFill="1" applyBorder="1"/>
    <xf numFmtId="166" fontId="71" fillId="3" borderId="19" xfId="0" applyNumberFormat="1" applyFont="1" applyFill="1" applyBorder="1"/>
    <xf numFmtId="166" fontId="71" fillId="3" borderId="32" xfId="0" applyNumberFormat="1" applyFont="1" applyFill="1" applyBorder="1"/>
    <xf numFmtId="166" fontId="71" fillId="3" borderId="30" xfId="0" applyNumberFormat="1" applyFont="1" applyFill="1" applyBorder="1"/>
    <xf numFmtId="0" fontId="69" fillId="0" borderId="0" xfId="0" applyFont="1"/>
    <xf numFmtId="3" fontId="2" fillId="0" borderId="3" xfId="0" applyNumberFormat="1" applyFont="1" applyBorder="1" applyAlignment="1">
      <alignment vertical="center"/>
    </xf>
    <xf numFmtId="3" fontId="8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0" fontId="72" fillId="2" borderId="0" xfId="0" applyFont="1" applyFill="1"/>
    <xf numFmtId="0" fontId="1" fillId="0" borderId="0" xfId="0" applyFont="1"/>
    <xf numFmtId="3" fontId="73" fillId="2" borderId="0" xfId="0" applyNumberFormat="1" applyFont="1" applyFill="1" applyAlignment="1">
      <alignment horizontal="right" vertical="top"/>
    </xf>
    <xf numFmtId="15" fontId="2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72" fillId="2" borderId="22" xfId="0" applyNumberFormat="1" applyFont="1" applyFill="1" applyBorder="1" applyAlignment="1">
      <alignment horizontal="center"/>
    </xf>
    <xf numFmtId="3" fontId="74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76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73" fillId="3" borderId="3" xfId="0" applyNumberFormat="1" applyFont="1" applyFill="1" applyBorder="1" applyAlignment="1">
      <alignment horizontal="center"/>
    </xf>
    <xf numFmtId="0" fontId="72" fillId="3" borderId="3" xfId="0" applyFont="1" applyFill="1" applyBorder="1" applyAlignment="1">
      <alignment horizontal="center"/>
    </xf>
    <xf numFmtId="0" fontId="73" fillId="3" borderId="3" xfId="0" applyFont="1" applyFill="1" applyBorder="1" applyAlignment="1">
      <alignment horizontal="center"/>
    </xf>
    <xf numFmtId="3" fontId="72" fillId="3" borderId="3" xfId="0" applyNumberFormat="1" applyFont="1" applyFill="1" applyBorder="1" applyAlignment="1">
      <alignment vertical="center"/>
    </xf>
    <xf numFmtId="3" fontId="72" fillId="3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vertical="center" wrapText="1"/>
    </xf>
    <xf numFmtId="3" fontId="78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3" fontId="83" fillId="0" borderId="3" xfId="0" applyNumberFormat="1" applyFont="1" applyBorder="1" applyAlignment="1">
      <alignment horizontal="center" vertical="center"/>
    </xf>
    <xf numFmtId="49" fontId="84" fillId="0" borderId="3" xfId="0" applyNumberFormat="1" applyFont="1" applyBorder="1" applyAlignment="1">
      <alignment vertical="center" wrapText="1"/>
    </xf>
    <xf numFmtId="0" fontId="84" fillId="0" borderId="0" xfId="0" applyFont="1" applyAlignment="1">
      <alignment vertical="center"/>
    </xf>
    <xf numFmtId="49" fontId="1" fillId="0" borderId="3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3" fontId="79" fillId="3" borderId="3" xfId="0" applyNumberFormat="1" applyFont="1" applyFill="1" applyBorder="1" applyAlignment="1">
      <alignment horizontal="center" vertical="center"/>
    </xf>
    <xf numFmtId="165" fontId="69" fillId="0" borderId="0" xfId="0" applyNumberFormat="1" applyFont="1"/>
    <xf numFmtId="0" fontId="73" fillId="3" borderId="3" xfId="0" applyFont="1" applyFill="1" applyBorder="1" applyAlignment="1">
      <alignment horizontal="right"/>
    </xf>
    <xf numFmtId="3" fontId="82" fillId="0" borderId="3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40" fillId="0" borderId="3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vertical="center"/>
    </xf>
    <xf numFmtId="49" fontId="34" fillId="0" borderId="3" xfId="0" applyNumberFormat="1" applyFont="1" applyBorder="1" applyAlignment="1">
      <alignment vertical="center" wrapText="1"/>
    </xf>
    <xf numFmtId="3" fontId="85" fillId="0" borderId="3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right" vertical="center"/>
    </xf>
    <xf numFmtId="49" fontId="40" fillId="0" borderId="3" xfId="0" applyNumberFormat="1" applyFont="1" applyBorder="1" applyAlignment="1">
      <alignment vertical="center" wrapText="1"/>
    </xf>
    <xf numFmtId="167" fontId="3" fillId="3" borderId="3" xfId="0" applyNumberFormat="1" applyFont="1" applyFill="1" applyBorder="1"/>
    <xf numFmtId="3" fontId="37" fillId="0" borderId="3" xfId="0" applyNumberFormat="1" applyFont="1" applyBorder="1" applyAlignment="1">
      <alignment horizontal="center"/>
    </xf>
    <xf numFmtId="3" fontId="40" fillId="0" borderId="3" xfId="0" applyNumberFormat="1" applyFont="1" applyBorder="1"/>
    <xf numFmtId="3" fontId="40" fillId="0" borderId="3" xfId="0" applyNumberFormat="1" applyFont="1" applyBorder="1" applyAlignment="1">
      <alignment vertical="center"/>
    </xf>
    <xf numFmtId="3" fontId="40" fillId="0" borderId="40" xfId="0" applyNumberFormat="1" applyFont="1" applyBorder="1"/>
    <xf numFmtId="3" fontId="80" fillId="0" borderId="3" xfId="0" applyNumberFormat="1" applyFont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3" fontId="86" fillId="13" borderId="3" xfId="0" applyNumberFormat="1" applyFont="1" applyFill="1" applyBorder="1" applyAlignment="1">
      <alignment vertical="center"/>
    </xf>
    <xf numFmtId="3" fontId="87" fillId="0" borderId="3" xfId="0" applyNumberFormat="1" applyFont="1" applyBorder="1" applyAlignment="1">
      <alignment vertical="center"/>
    </xf>
    <xf numFmtId="3" fontId="85" fillId="12" borderId="3" xfId="0" applyNumberFormat="1" applyFont="1" applyFill="1" applyBorder="1" applyAlignment="1">
      <alignment horizontal="center" vertical="center"/>
    </xf>
    <xf numFmtId="3" fontId="40" fillId="1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81" fillId="0" borderId="0" xfId="0" applyFont="1"/>
    <xf numFmtId="3" fontId="87" fillId="0" borderId="3" xfId="0" applyNumberFormat="1" applyFont="1" applyBorder="1" applyAlignment="1">
      <alignment horizontal="right" vertical="center"/>
    </xf>
    <xf numFmtId="3" fontId="72" fillId="3" borderId="3" xfId="0" applyNumberFormat="1" applyFont="1" applyFill="1" applyBorder="1" applyAlignment="1">
      <alignment horizontal="left" vertical="center"/>
    </xf>
    <xf numFmtId="3" fontId="88" fillId="3" borderId="3" xfId="0" applyNumberFormat="1" applyFont="1" applyFill="1" applyBorder="1" applyAlignment="1">
      <alignment horizontal="left" vertical="center"/>
    </xf>
    <xf numFmtId="3" fontId="78" fillId="12" borderId="3" xfId="0" applyNumberFormat="1" applyFont="1" applyFill="1" applyBorder="1" applyAlignment="1">
      <alignment horizontal="center" vertical="center"/>
    </xf>
    <xf numFmtId="3" fontId="72" fillId="12" borderId="3" xfId="0" applyNumberFormat="1" applyFont="1" applyFill="1" applyBorder="1" applyAlignment="1">
      <alignment horizontal="left" vertical="center"/>
    </xf>
    <xf numFmtId="3" fontId="2" fillId="12" borderId="3" xfId="0" applyNumberFormat="1" applyFont="1" applyFill="1" applyBorder="1" applyAlignment="1">
      <alignment vertical="center"/>
    </xf>
    <xf numFmtId="3" fontId="34" fillId="12" borderId="3" xfId="0" applyNumberFormat="1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left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40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34" fillId="2" borderId="0" xfId="0" applyNumberFormat="1" applyFont="1" applyFill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 textRotation="90"/>
    </xf>
    <xf numFmtId="3" fontId="6" fillId="0" borderId="4" xfId="0" applyNumberFormat="1" applyFont="1" applyBorder="1" applyAlignment="1">
      <alignment horizontal="center" vertical="center" textRotation="90"/>
    </xf>
    <xf numFmtId="3" fontId="6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textRotation="180" wrapText="1"/>
    </xf>
    <xf numFmtId="0" fontId="6" fillId="3" borderId="4" xfId="0" applyFont="1" applyFill="1" applyBorder="1" applyAlignment="1">
      <alignment horizontal="center" vertical="center" textRotation="180" wrapText="1"/>
    </xf>
    <xf numFmtId="3" fontId="7" fillId="3" borderId="12" xfId="0" applyNumberFormat="1" applyFont="1" applyFill="1" applyBorder="1" applyAlignment="1">
      <alignment horizontal="center" vertical="center" textRotation="180" wrapText="1"/>
    </xf>
    <xf numFmtId="3" fontId="7" fillId="3" borderId="54" xfId="0" applyNumberFormat="1" applyFont="1" applyFill="1" applyBorder="1" applyAlignment="1">
      <alignment horizontal="center" vertical="center" textRotation="180" wrapText="1"/>
    </xf>
    <xf numFmtId="3" fontId="6" fillId="3" borderId="55" xfId="0" applyNumberFormat="1" applyFont="1" applyFill="1" applyBorder="1" applyAlignment="1">
      <alignment horizontal="center" vertical="center"/>
    </xf>
    <xf numFmtId="3" fontId="6" fillId="3" borderId="65" xfId="0" applyNumberFormat="1" applyFont="1" applyFill="1" applyBorder="1" applyAlignment="1">
      <alignment horizontal="center" vertical="center"/>
    </xf>
    <xf numFmtId="3" fontId="6" fillId="3" borderId="64" xfId="0" applyNumberFormat="1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 vertical="top"/>
    </xf>
    <xf numFmtId="14" fontId="34" fillId="2" borderId="3" xfId="0" applyNumberFormat="1" applyFont="1" applyFill="1" applyBorder="1" applyAlignment="1">
      <alignment horizontal="center" vertical="top"/>
    </xf>
    <xf numFmtId="3" fontId="39" fillId="2" borderId="32" xfId="0" applyNumberFormat="1" applyFont="1" applyFill="1" applyBorder="1" applyAlignment="1">
      <alignment horizontal="center" vertical="top"/>
    </xf>
    <xf numFmtId="3" fontId="39" fillId="2" borderId="30" xfId="0" applyNumberFormat="1" applyFont="1" applyFill="1" applyBorder="1" applyAlignment="1">
      <alignment horizontal="center" vertical="top"/>
    </xf>
    <xf numFmtId="3" fontId="39" fillId="2" borderId="31" xfId="0" applyNumberFormat="1" applyFont="1" applyFill="1" applyBorder="1" applyAlignment="1">
      <alignment horizontal="center" vertical="top"/>
    </xf>
    <xf numFmtId="3" fontId="37" fillId="2" borderId="9" xfId="0" applyNumberFormat="1" applyFont="1" applyFill="1" applyBorder="1" applyAlignment="1">
      <alignment horizontal="center" vertical="top"/>
    </xf>
    <xf numFmtId="3" fontId="37" fillId="2" borderId="0" xfId="0" applyNumberFormat="1" applyFont="1" applyFill="1" applyAlignment="1">
      <alignment horizontal="center" vertical="top"/>
    </xf>
    <xf numFmtId="3" fontId="7" fillId="5" borderId="55" xfId="0" applyNumberFormat="1" applyFont="1" applyFill="1" applyBorder="1" applyAlignment="1">
      <alignment horizontal="center" vertical="center"/>
    </xf>
    <xf numFmtId="3" fontId="7" fillId="5" borderId="65" xfId="0" applyNumberFormat="1" applyFont="1" applyFill="1" applyBorder="1" applyAlignment="1">
      <alignment horizontal="center" vertical="center"/>
    </xf>
    <xf numFmtId="3" fontId="7" fillId="5" borderId="64" xfId="0" applyNumberFormat="1" applyFont="1" applyFill="1" applyBorder="1" applyAlignment="1">
      <alignment horizontal="center" vertical="center"/>
    </xf>
    <xf numFmtId="3" fontId="7" fillId="6" borderId="55" xfId="0" applyNumberFormat="1" applyFont="1" applyFill="1" applyBorder="1" applyAlignment="1">
      <alignment horizontal="center" vertical="center"/>
    </xf>
    <xf numFmtId="3" fontId="7" fillId="6" borderId="65" xfId="0" applyNumberFormat="1" applyFont="1" applyFill="1" applyBorder="1" applyAlignment="1">
      <alignment horizontal="center" vertical="center"/>
    </xf>
    <xf numFmtId="3" fontId="7" fillId="6" borderId="64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/>
    </xf>
    <xf numFmtId="3" fontId="23" fillId="2" borderId="10" xfId="0" applyNumberFormat="1" applyFont="1" applyFill="1" applyBorder="1" applyAlignment="1">
      <alignment horizontal="center"/>
    </xf>
    <xf numFmtId="3" fontId="23" fillId="2" borderId="2" xfId="0" applyNumberFormat="1" applyFont="1" applyFill="1" applyBorder="1" applyAlignment="1">
      <alignment horizontal="center"/>
    </xf>
    <xf numFmtId="3" fontId="39" fillId="2" borderId="0" xfId="0" applyNumberFormat="1" applyFont="1" applyFill="1" applyAlignment="1">
      <alignment horizontal="center"/>
    </xf>
    <xf numFmtId="3" fontId="46" fillId="2" borderId="0" xfId="0" applyNumberFormat="1" applyFont="1" applyFill="1" applyAlignment="1">
      <alignment horizontal="center"/>
    </xf>
    <xf numFmtId="3" fontId="34" fillId="0" borderId="6" xfId="0" applyNumberFormat="1" applyFont="1" applyBorder="1" applyAlignment="1">
      <alignment horizontal="center" vertical="center"/>
    </xf>
    <xf numFmtId="3" fontId="34" fillId="0" borderId="57" xfId="0" applyNumberFormat="1" applyFont="1" applyBorder="1" applyAlignment="1">
      <alignment horizontal="center" vertical="center"/>
    </xf>
    <xf numFmtId="3" fontId="47" fillId="0" borderId="8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47" fillId="0" borderId="2" xfId="0" applyNumberFormat="1" applyFont="1" applyBorder="1" applyAlignment="1">
      <alignment horizontal="center"/>
    </xf>
    <xf numFmtId="3" fontId="48" fillId="0" borderId="8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8" fillId="0" borderId="2" xfId="0" applyNumberFormat="1" applyFont="1" applyBorder="1" applyAlignment="1">
      <alignment horizontal="center"/>
    </xf>
    <xf numFmtId="3" fontId="49" fillId="0" borderId="8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49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0" fontId="3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4" borderId="32" xfId="0" applyFont="1" applyFill="1" applyBorder="1" applyAlignment="1">
      <alignment horizontal="center"/>
    </xf>
    <xf numFmtId="0" fontId="69" fillId="4" borderId="30" xfId="0" applyFont="1" applyFill="1" applyBorder="1" applyAlignment="1">
      <alignment horizontal="center"/>
    </xf>
    <xf numFmtId="0" fontId="69" fillId="4" borderId="31" xfId="0" applyFont="1" applyFill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 textRotation="90"/>
    </xf>
    <xf numFmtId="3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72" fillId="2" borderId="22" xfId="0" applyNumberFormat="1" applyFont="1" applyFill="1" applyBorder="1" applyAlignment="1">
      <alignment horizontal="center"/>
    </xf>
    <xf numFmtId="3" fontId="74" fillId="0" borderId="8" xfId="0" applyNumberFormat="1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3" fontId="7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3" fontId="2" fillId="2" borderId="0" xfId="0" applyNumberFormat="1" applyFont="1" applyFill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/>
    </xf>
    <xf numFmtId="0" fontId="2" fillId="2" borderId="10" xfId="0" quotePrefix="1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 wrapText="1"/>
    </xf>
    <xf numFmtId="0" fontId="34" fillId="2" borderId="8" xfId="0" quotePrefix="1" applyFont="1" applyFill="1" applyBorder="1" applyAlignment="1">
      <alignment horizontal="center"/>
    </xf>
    <xf numFmtId="0" fontId="34" fillId="2" borderId="2" xfId="0" quotePrefix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66675</xdr:rowOff>
    </xdr:from>
    <xdr:to>
      <xdr:col>18</xdr:col>
      <xdr:colOff>19050</xdr:colOff>
      <xdr:row>28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F46DE6B-BDED-4492-9AE8-6CDB0D88B412}"/>
            </a:ext>
          </a:extLst>
        </xdr:cNvPr>
        <xdr:cNvSpPr txBox="1">
          <a:spLocks noChangeArrowheads="1"/>
        </xdr:cNvSpPr>
      </xdr:nvSpPr>
      <xdr:spPr bwMode="auto">
        <a:xfrm>
          <a:off x="104775" y="3819525"/>
          <a:ext cx="758190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1: SE SCRIE NUMAI IN CASUTELE LIBERE !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2: NU SE SCRIE IN CASUTELE IN CARE APARE CIFRA "O", DEOARECE IN ACESTEA SE FAC OPERATII ARITMETICE AUTOMAT !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3: SE COMPLETEAZA OBLIGATORIU DE LA INCEPUTUL ANULUI PANA LA MOMENTUL RAPORTARII.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4: NUMARUL REZULTAT IN TOTAL PE COPII SI ADULTI TREBUIE SA FIE EGAL CU CEL DIN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 RAPORTUL "N 1"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SI  DIN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RAPORTUL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"N 2".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VA RUGAM SA NE CONTACTATI PENTRU A VA CONFIRMA NUMARUL PERSOANELOR LA 01.01.2007!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9525</xdr:rowOff>
    </xdr:from>
    <xdr:to>
      <xdr:col>9</xdr:col>
      <xdr:colOff>0</xdr:colOff>
      <xdr:row>30</xdr:row>
      <xdr:rowOff>76200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F41FBE56-9C31-49F5-811C-D284CD9977EA}"/>
            </a:ext>
          </a:extLst>
        </xdr:cNvPr>
        <xdr:cNvSpPr txBox="1">
          <a:spLocks noChangeArrowheads="1"/>
        </xdr:cNvSpPr>
      </xdr:nvSpPr>
      <xdr:spPr bwMode="auto">
        <a:xfrm>
          <a:off x="247650" y="3676650"/>
          <a:ext cx="5610225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1: SE SCRIE NUMAI IN CASUTELE LIBERE !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2: NU SE SCRIE IN CASUTELE IN CARE APARE CIFRA "O", DEOARECE IN ACESTEA SE FAC OPERATII ARITMETICE AUTOMAT !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3: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SE COMPLETEAZA OBLIGATORIU DE LA INCEPUTUL ANULUI PANA LA MOMENTUL RAPORTARII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4: NUMARUL REZULTAT IN TOTAL PE COPII SI ADULTI TREBUIE SA FIE MAI MIC DECÂT CEL DIN RAPORTUL "N 3", PERSOANE INTRATE RESPECTIV IESITE (NUMAR TOTAL).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8</xdr:col>
      <xdr:colOff>342900</xdr:colOff>
      <xdr:row>28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C332927C-8761-4B1C-9387-01CBEFC6D410}"/>
            </a:ext>
          </a:extLst>
        </xdr:cNvPr>
        <xdr:cNvSpPr txBox="1">
          <a:spLocks noChangeArrowheads="1"/>
        </xdr:cNvSpPr>
      </xdr:nvSpPr>
      <xdr:spPr bwMode="auto">
        <a:xfrm>
          <a:off x="247650" y="3362325"/>
          <a:ext cx="567690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1: SE SCRIE NUMAI IN CASUTELE LIBERE !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2: NU SE SCRIE IN CASUTELE IN CARE APARE CIFRA "O", DEOARECE IN ACESTEA SE FAC OPERATII ARITMETICE AUTOMAT !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3: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SE COMPLETEAZA OBLIGATORIU DE LA INCEPUTUL ANULUI PINA LA MOMENTUL RAPORTARII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NOTA 4: NUMARUL REZULTAT IN TOTAL PE COPII SI ADULTI TREBUIE SA FIE MAI MIC DECÂT CEL DIN RAPORTUL"N 3" SI EGAL CU CEL DIN "N 4".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opLeftCell="A34" zoomScaleNormal="100" workbookViewId="0">
      <selection activeCell="F70" sqref="F70"/>
    </sheetView>
  </sheetViews>
  <sheetFormatPr defaultRowHeight="11.25" x14ac:dyDescent="0.2"/>
  <cols>
    <col min="1" max="1" width="7.5703125" style="4" customWidth="1"/>
    <col min="2" max="2" width="3.28515625" style="4" customWidth="1"/>
    <col min="3" max="3" width="12.42578125" style="4" customWidth="1"/>
    <col min="4" max="4" width="13.28515625" style="4" customWidth="1"/>
    <col min="5" max="5" width="7.28515625" style="4" customWidth="1"/>
    <col min="6" max="6" width="11.7109375" style="35" customWidth="1"/>
    <col min="7" max="7" width="9.5703125" style="35" customWidth="1"/>
    <col min="8" max="8" width="7.85546875" style="35" customWidth="1"/>
    <col min="9" max="9" width="15" style="35" customWidth="1"/>
    <col min="10" max="10" width="7.85546875" style="35" customWidth="1"/>
    <col min="11" max="11" width="11" style="4" bestFit="1" customWidth="1"/>
    <col min="12" max="12" width="8.85546875" style="4" customWidth="1"/>
    <col min="13" max="13" width="9.7109375" style="4" bestFit="1" customWidth="1"/>
    <col min="14" max="14" width="15.42578125" style="4" customWidth="1"/>
    <col min="15" max="15" width="16.7109375" style="4" customWidth="1"/>
    <col min="16" max="16" width="13.28515625" style="4" customWidth="1"/>
    <col min="17" max="17" width="1" style="4" customWidth="1"/>
    <col min="18" max="18" width="9.140625" style="4"/>
    <col min="19" max="19" width="11.5703125" style="4" customWidth="1"/>
    <col min="20" max="20" width="12.42578125" style="4" customWidth="1"/>
    <col min="21" max="16384" width="9.140625" style="4"/>
  </cols>
  <sheetData>
    <row r="1" spans="1:25" s="3" customFormat="1" ht="12.75" x14ac:dyDescent="0.2">
      <c r="A1" s="212" t="s">
        <v>167</v>
      </c>
      <c r="B1" s="1"/>
      <c r="C1" s="1"/>
      <c r="D1" s="2"/>
      <c r="E1" s="2"/>
      <c r="F1" s="2"/>
      <c r="G1" s="2" t="s">
        <v>296</v>
      </c>
      <c r="H1" s="1"/>
      <c r="I1" s="1"/>
      <c r="J1" s="75" t="s">
        <v>297</v>
      </c>
      <c r="K1" s="76"/>
      <c r="M1" s="81" t="s">
        <v>168</v>
      </c>
      <c r="N1" s="1"/>
      <c r="O1" s="470"/>
      <c r="P1" s="470"/>
    </row>
    <row r="2" spans="1:25" s="3" customFormat="1" ht="12.75" x14ac:dyDescent="0.2">
      <c r="A2" s="1"/>
      <c r="B2" s="1"/>
      <c r="C2" s="473" t="s">
        <v>214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25" ht="12.75" customHeight="1" thickBot="1" x14ac:dyDescent="0.25">
      <c r="A3" s="474" t="s">
        <v>169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</row>
    <row r="4" spans="1:25" s="64" customFormat="1" ht="24" customHeight="1" thickBot="1" x14ac:dyDescent="0.25">
      <c r="A4" s="475" t="s">
        <v>20</v>
      </c>
      <c r="B4" s="475" t="s">
        <v>159</v>
      </c>
      <c r="C4" s="462" t="s">
        <v>6</v>
      </c>
      <c r="D4" s="462" t="s">
        <v>160</v>
      </c>
      <c r="E4" s="265" t="s">
        <v>161</v>
      </c>
      <c r="F4" s="66" t="s">
        <v>42</v>
      </c>
      <c r="G4" s="67" t="s">
        <v>1</v>
      </c>
      <c r="H4" s="67" t="s">
        <v>2</v>
      </c>
      <c r="I4" s="68" t="s">
        <v>3</v>
      </c>
      <c r="J4" s="67" t="s">
        <v>189</v>
      </c>
      <c r="K4" s="67" t="s">
        <v>180</v>
      </c>
      <c r="L4" s="67" t="s">
        <v>4</v>
      </c>
      <c r="M4" s="68" t="s">
        <v>182</v>
      </c>
      <c r="N4" s="68" t="s">
        <v>43</v>
      </c>
      <c r="O4" s="67" t="s">
        <v>181</v>
      </c>
      <c r="P4" s="471" t="s">
        <v>6</v>
      </c>
      <c r="Q4" s="275"/>
      <c r="R4" s="279" t="s">
        <v>183</v>
      </c>
      <c r="S4" s="277" t="s">
        <v>184</v>
      </c>
      <c r="T4" s="280" t="s">
        <v>185</v>
      </c>
    </row>
    <row r="5" spans="1:25" s="64" customFormat="1" x14ac:dyDescent="0.2">
      <c r="A5" s="476"/>
      <c r="B5" s="476"/>
      <c r="C5" s="463"/>
      <c r="D5" s="463"/>
      <c r="E5" s="264"/>
      <c r="F5" s="69" t="s">
        <v>5</v>
      </c>
      <c r="G5" s="69" t="s">
        <v>5</v>
      </c>
      <c r="H5" s="69" t="s">
        <v>5</v>
      </c>
      <c r="I5" s="69" t="s">
        <v>5</v>
      </c>
      <c r="J5" s="69" t="s">
        <v>5</v>
      </c>
      <c r="K5" s="69" t="s">
        <v>5</v>
      </c>
      <c r="L5" s="69" t="s">
        <v>5</v>
      </c>
      <c r="M5" s="69" t="s">
        <v>5</v>
      </c>
      <c r="N5" s="69" t="s">
        <v>5</v>
      </c>
      <c r="O5" s="69" t="s">
        <v>5</v>
      </c>
      <c r="P5" s="472"/>
      <c r="Q5" s="275"/>
    </row>
    <row r="6" spans="1:25" s="64" customFormat="1" ht="12" thickBot="1" x14ac:dyDescent="0.25">
      <c r="A6" s="477"/>
      <c r="B6" s="477"/>
      <c r="C6" s="464"/>
      <c r="D6" s="464"/>
      <c r="E6" s="65" t="s">
        <v>0</v>
      </c>
      <c r="F6" s="266">
        <v>1</v>
      </c>
      <c r="G6" s="266">
        <v>2</v>
      </c>
      <c r="H6" s="266">
        <v>3</v>
      </c>
      <c r="I6" s="266">
        <v>4</v>
      </c>
      <c r="J6" s="266">
        <v>5</v>
      </c>
      <c r="K6" s="266">
        <v>6</v>
      </c>
      <c r="L6" s="266">
        <v>7</v>
      </c>
      <c r="M6" s="266">
        <v>8</v>
      </c>
      <c r="N6" s="266">
        <v>9</v>
      </c>
      <c r="O6" s="266">
        <v>10</v>
      </c>
      <c r="P6" s="263">
        <v>11</v>
      </c>
      <c r="Q6" s="275"/>
    </row>
    <row r="7" spans="1:25" s="64" customFormat="1" ht="24" customHeight="1" thickBot="1" x14ac:dyDescent="0.25">
      <c r="A7" s="70"/>
      <c r="B7" s="62">
        <v>1</v>
      </c>
      <c r="C7" s="61" t="s">
        <v>7</v>
      </c>
      <c r="D7" s="468" t="s">
        <v>8</v>
      </c>
      <c r="E7" s="469"/>
      <c r="F7" s="63">
        <f>SUM(F8+F9)</f>
        <v>1823</v>
      </c>
      <c r="G7" s="63">
        <f t="shared" ref="G7:P7" si="0">SUM(G8+G9)</f>
        <v>1510</v>
      </c>
      <c r="H7" s="63">
        <f t="shared" si="0"/>
        <v>329</v>
      </c>
      <c r="I7" s="63">
        <f t="shared" si="0"/>
        <v>1677</v>
      </c>
      <c r="J7" s="63">
        <f t="shared" si="0"/>
        <v>1404</v>
      </c>
      <c r="K7" s="63">
        <f t="shared" si="0"/>
        <v>408</v>
      </c>
      <c r="L7" s="63">
        <f t="shared" si="0"/>
        <v>838</v>
      </c>
      <c r="M7" s="63">
        <f t="shared" si="0"/>
        <v>17</v>
      </c>
      <c r="N7" s="63">
        <f>SUM(N8+N9)</f>
        <v>1</v>
      </c>
      <c r="O7" s="63">
        <f t="shared" si="0"/>
        <v>2</v>
      </c>
      <c r="P7" s="63">
        <f t="shared" si="0"/>
        <v>8009</v>
      </c>
      <c r="Q7" s="275"/>
      <c r="R7" s="279" t="b">
        <f>IF(,P7='N 2 aplicatie'!D78,P7='N 2 aplicatie'!D78)</f>
        <v>1</v>
      </c>
      <c r="S7" s="277" t="b">
        <f>IF(,P8='N 2 aplicatie'!D79,P8='N 2 aplicatie'!D79)</f>
        <v>1</v>
      </c>
      <c r="T7" s="280" t="b">
        <f>IF(,P9='N 2 aplicatie'!D80,P9='N 2 aplicatie'!D80)</f>
        <v>1</v>
      </c>
      <c r="Y7" s="269"/>
    </row>
    <row r="8" spans="1:25" x14ac:dyDescent="0.2">
      <c r="A8" s="73">
        <f>$A$7</f>
        <v>0</v>
      </c>
      <c r="B8" s="55">
        <v>2</v>
      </c>
      <c r="C8" s="466" t="s">
        <v>17</v>
      </c>
      <c r="D8" s="460" t="s">
        <v>25</v>
      </c>
      <c r="E8" s="461"/>
      <c r="F8" s="40">
        <f>SUM(F19+F49+F53)</f>
        <v>73</v>
      </c>
      <c r="G8" s="40">
        <f t="shared" ref="G8:O8" si="1">SUM(G19+G49+G53)</f>
        <v>426</v>
      </c>
      <c r="H8" s="40">
        <f t="shared" si="1"/>
        <v>34</v>
      </c>
      <c r="I8" s="40">
        <f t="shared" si="1"/>
        <v>65</v>
      </c>
      <c r="J8" s="40">
        <f t="shared" si="1"/>
        <v>486</v>
      </c>
      <c r="K8" s="40">
        <f t="shared" si="1"/>
        <v>20</v>
      </c>
      <c r="L8" s="40">
        <f t="shared" si="1"/>
        <v>239</v>
      </c>
      <c r="M8" s="40">
        <f t="shared" si="1"/>
        <v>1</v>
      </c>
      <c r="N8" s="40">
        <f>SUM(N19+N49+N53)</f>
        <v>1</v>
      </c>
      <c r="O8" s="40">
        <f t="shared" si="1"/>
        <v>0</v>
      </c>
      <c r="P8" s="40">
        <f>SUM(P19+P49+P53)</f>
        <v>1345</v>
      </c>
      <c r="Q8" s="276"/>
    </row>
    <row r="9" spans="1:25" x14ac:dyDescent="0.2">
      <c r="A9" s="73">
        <f>$A$7</f>
        <v>0</v>
      </c>
      <c r="B9" s="5">
        <v>3</v>
      </c>
      <c r="C9" s="467"/>
      <c r="D9" s="460" t="s">
        <v>26</v>
      </c>
      <c r="E9" s="461"/>
      <c r="F9" s="56">
        <f>SUM(F20+F27+F33+F39+F50+F54)</f>
        <v>1750</v>
      </c>
      <c r="G9" s="56">
        <f t="shared" ref="G9:P9" si="2">SUM(G20+G27+G33+G39+G50+G54)</f>
        <v>1084</v>
      </c>
      <c r="H9" s="56">
        <f t="shared" si="2"/>
        <v>295</v>
      </c>
      <c r="I9" s="56">
        <f t="shared" si="2"/>
        <v>1612</v>
      </c>
      <c r="J9" s="56">
        <f t="shared" si="2"/>
        <v>918</v>
      </c>
      <c r="K9" s="56">
        <f t="shared" si="2"/>
        <v>388</v>
      </c>
      <c r="L9" s="56">
        <f t="shared" si="2"/>
        <v>599</v>
      </c>
      <c r="M9" s="56">
        <f t="shared" si="2"/>
        <v>16</v>
      </c>
      <c r="N9" s="56">
        <f>SUM(N20+N27+N33+N39+N50+N54)</f>
        <v>0</v>
      </c>
      <c r="O9" s="56">
        <f t="shared" si="2"/>
        <v>2</v>
      </c>
      <c r="P9" s="56">
        <f t="shared" si="2"/>
        <v>6664</v>
      </c>
      <c r="Q9" s="276"/>
    </row>
    <row r="10" spans="1:25" s="7" customFormat="1" ht="12" x14ac:dyDescent="0.2">
      <c r="A10" s="258" t="s">
        <v>212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71"/>
      <c r="L10" s="72"/>
      <c r="M10" s="72"/>
      <c r="N10" s="72"/>
      <c r="O10" s="72"/>
      <c r="P10" s="6"/>
    </row>
    <row r="11" spans="1:25" s="8" customFormat="1" ht="12.75" x14ac:dyDescent="0.2">
      <c r="A11" s="73">
        <f>$A$7</f>
        <v>0</v>
      </c>
      <c r="B11" s="45">
        <v>4</v>
      </c>
      <c r="C11" s="54" t="s">
        <v>6</v>
      </c>
      <c r="D11" s="45" t="s">
        <v>175</v>
      </c>
      <c r="E11" s="45" t="s">
        <v>21</v>
      </c>
      <c r="F11" s="363">
        <v>13</v>
      </c>
      <c r="G11" s="363">
        <v>83</v>
      </c>
      <c r="H11" s="363">
        <v>2</v>
      </c>
      <c r="I11" s="363">
        <v>22</v>
      </c>
      <c r="J11" s="363">
        <v>224</v>
      </c>
      <c r="K11" s="363">
        <v>16</v>
      </c>
      <c r="L11" s="362">
        <v>102</v>
      </c>
      <c r="M11" s="362">
        <v>1</v>
      </c>
      <c r="N11" s="362">
        <v>1</v>
      </c>
      <c r="O11" s="362">
        <v>0</v>
      </c>
      <c r="P11" s="41">
        <f>SUM(F11:O11)</f>
        <v>464</v>
      </c>
    </row>
    <row r="12" spans="1:25" s="8" customFormat="1" ht="12.75" x14ac:dyDescent="0.2">
      <c r="A12" s="73">
        <f t="shared" ref="A12:A21" si="3">$A$7</f>
        <v>0</v>
      </c>
      <c r="B12" s="42">
        <v>5</v>
      </c>
      <c r="C12" s="53" t="s">
        <v>6</v>
      </c>
      <c r="D12" s="45" t="s">
        <v>175</v>
      </c>
      <c r="E12" s="42" t="s">
        <v>22</v>
      </c>
      <c r="F12" s="363">
        <v>124</v>
      </c>
      <c r="G12" s="363">
        <v>16</v>
      </c>
      <c r="H12" s="363">
        <v>0</v>
      </c>
      <c r="I12" s="363">
        <v>172</v>
      </c>
      <c r="J12" s="363">
        <v>247</v>
      </c>
      <c r="K12" s="363">
        <v>20</v>
      </c>
      <c r="L12" s="362">
        <v>117</v>
      </c>
      <c r="M12" s="362">
        <v>3</v>
      </c>
      <c r="N12" s="362">
        <v>0</v>
      </c>
      <c r="O12" s="362">
        <v>0</v>
      </c>
      <c r="P12" s="41">
        <f t="shared" ref="P12:P18" si="4">SUM(F12:O12)</f>
        <v>699</v>
      </c>
    </row>
    <row r="13" spans="1:25" s="8" customFormat="1" ht="12.75" x14ac:dyDescent="0.2">
      <c r="A13" s="73">
        <f t="shared" si="3"/>
        <v>0</v>
      </c>
      <c r="B13" s="45">
        <v>6</v>
      </c>
      <c r="C13" s="53" t="s">
        <v>6</v>
      </c>
      <c r="D13" s="42" t="s">
        <v>176</v>
      </c>
      <c r="E13" s="45" t="s">
        <v>21</v>
      </c>
      <c r="F13" s="363">
        <v>15</v>
      </c>
      <c r="G13" s="363">
        <v>90</v>
      </c>
      <c r="H13" s="363">
        <v>24</v>
      </c>
      <c r="I13" s="363">
        <v>20</v>
      </c>
      <c r="J13" s="363">
        <v>62</v>
      </c>
      <c r="K13" s="363">
        <v>0</v>
      </c>
      <c r="L13" s="362">
        <v>48</v>
      </c>
      <c r="M13" s="362">
        <v>0</v>
      </c>
      <c r="N13" s="362">
        <v>0</v>
      </c>
      <c r="O13" s="362">
        <v>0</v>
      </c>
      <c r="P13" s="41">
        <f t="shared" si="4"/>
        <v>259</v>
      </c>
    </row>
    <row r="14" spans="1:25" s="8" customFormat="1" ht="12.75" x14ac:dyDescent="0.2">
      <c r="A14" s="73">
        <f t="shared" si="3"/>
        <v>0</v>
      </c>
      <c r="B14" s="42">
        <v>7</v>
      </c>
      <c r="C14" s="53" t="s">
        <v>6</v>
      </c>
      <c r="D14" s="42" t="s">
        <v>176</v>
      </c>
      <c r="E14" s="42" t="s">
        <v>22</v>
      </c>
      <c r="F14" s="363">
        <v>309</v>
      </c>
      <c r="G14" s="363">
        <v>180</v>
      </c>
      <c r="H14" s="363">
        <v>118</v>
      </c>
      <c r="I14" s="363">
        <v>204</v>
      </c>
      <c r="J14" s="363">
        <v>361</v>
      </c>
      <c r="K14" s="363">
        <v>208</v>
      </c>
      <c r="L14" s="362">
        <v>233</v>
      </c>
      <c r="M14" s="362">
        <v>8</v>
      </c>
      <c r="N14" s="362">
        <v>0</v>
      </c>
      <c r="O14" s="362">
        <v>0</v>
      </c>
      <c r="P14" s="41">
        <f t="shared" si="4"/>
        <v>1621</v>
      </c>
    </row>
    <row r="15" spans="1:25" s="8" customFormat="1" ht="12.75" x14ac:dyDescent="0.2">
      <c r="A15" s="73">
        <f t="shared" si="3"/>
        <v>0</v>
      </c>
      <c r="B15" s="45">
        <v>8</v>
      </c>
      <c r="C15" s="53" t="s">
        <v>6</v>
      </c>
      <c r="D15" s="42" t="s">
        <v>177</v>
      </c>
      <c r="E15" s="45" t="s">
        <v>21</v>
      </c>
      <c r="F15" s="363">
        <v>45</v>
      </c>
      <c r="G15" s="363">
        <v>229</v>
      </c>
      <c r="H15" s="363">
        <v>8</v>
      </c>
      <c r="I15" s="363">
        <v>23</v>
      </c>
      <c r="J15" s="363">
        <v>200</v>
      </c>
      <c r="K15" s="363">
        <v>4</v>
      </c>
      <c r="L15" s="362">
        <v>88</v>
      </c>
      <c r="M15" s="362">
        <v>0</v>
      </c>
      <c r="N15" s="362">
        <v>0</v>
      </c>
      <c r="O15" s="362">
        <v>0</v>
      </c>
      <c r="P15" s="41">
        <f t="shared" si="4"/>
        <v>597</v>
      </c>
    </row>
    <row r="16" spans="1:25" s="8" customFormat="1" ht="12.75" x14ac:dyDescent="0.2">
      <c r="A16" s="73">
        <f t="shared" si="3"/>
        <v>0</v>
      </c>
      <c r="B16" s="42">
        <v>9</v>
      </c>
      <c r="C16" s="53" t="s">
        <v>6</v>
      </c>
      <c r="D16" s="42" t="s">
        <v>177</v>
      </c>
      <c r="E16" s="42" t="s">
        <v>22</v>
      </c>
      <c r="F16" s="363">
        <v>144</v>
      </c>
      <c r="G16" s="363">
        <v>77</v>
      </c>
      <c r="H16" s="363">
        <v>20</v>
      </c>
      <c r="I16" s="363">
        <v>19</v>
      </c>
      <c r="J16" s="363">
        <v>109</v>
      </c>
      <c r="K16" s="363">
        <v>3</v>
      </c>
      <c r="L16" s="362">
        <v>54</v>
      </c>
      <c r="M16" s="362">
        <v>0</v>
      </c>
      <c r="N16" s="362">
        <v>0</v>
      </c>
      <c r="O16" s="362">
        <v>0</v>
      </c>
      <c r="P16" s="41">
        <f t="shared" si="4"/>
        <v>426</v>
      </c>
    </row>
    <row r="17" spans="1:16" s="8" customFormat="1" ht="12.75" x14ac:dyDescent="0.2">
      <c r="A17" s="73">
        <f t="shared" si="3"/>
        <v>0</v>
      </c>
      <c r="B17" s="45">
        <v>10</v>
      </c>
      <c r="C17" s="53" t="s">
        <v>6</v>
      </c>
      <c r="D17" s="42" t="s">
        <v>178</v>
      </c>
      <c r="E17" s="45" t="s">
        <v>21</v>
      </c>
      <c r="F17" s="363">
        <v>0</v>
      </c>
      <c r="G17" s="363">
        <v>24</v>
      </c>
      <c r="H17" s="363">
        <v>0</v>
      </c>
      <c r="I17" s="363">
        <v>0</v>
      </c>
      <c r="J17" s="363">
        <v>0</v>
      </c>
      <c r="K17" s="363">
        <v>0</v>
      </c>
      <c r="L17" s="362">
        <v>1</v>
      </c>
      <c r="M17" s="362">
        <v>0</v>
      </c>
      <c r="N17" s="362">
        <v>0</v>
      </c>
      <c r="O17" s="362">
        <v>0</v>
      </c>
      <c r="P17" s="41">
        <f t="shared" si="4"/>
        <v>25</v>
      </c>
    </row>
    <row r="18" spans="1:16" s="8" customFormat="1" ht="12.75" x14ac:dyDescent="0.2">
      <c r="A18" s="73">
        <f t="shared" si="3"/>
        <v>0</v>
      </c>
      <c r="B18" s="42">
        <v>11</v>
      </c>
      <c r="C18" s="53" t="s">
        <v>6</v>
      </c>
      <c r="D18" s="42" t="s">
        <v>178</v>
      </c>
      <c r="E18" s="42" t="s">
        <v>22</v>
      </c>
      <c r="F18" s="363">
        <v>16</v>
      </c>
      <c r="G18" s="363">
        <v>27</v>
      </c>
      <c r="H18" s="363">
        <v>6</v>
      </c>
      <c r="I18" s="363">
        <v>22</v>
      </c>
      <c r="J18" s="363">
        <v>34</v>
      </c>
      <c r="K18" s="363">
        <v>3</v>
      </c>
      <c r="L18" s="362">
        <v>2</v>
      </c>
      <c r="M18" s="362">
        <v>0</v>
      </c>
      <c r="N18" s="362">
        <v>0</v>
      </c>
      <c r="O18" s="362">
        <v>0</v>
      </c>
      <c r="P18" s="41">
        <f t="shared" si="4"/>
        <v>110</v>
      </c>
    </row>
    <row r="19" spans="1:16" s="8" customFormat="1" x14ac:dyDescent="0.2">
      <c r="A19" s="73">
        <f t="shared" si="3"/>
        <v>0</v>
      </c>
      <c r="B19" s="45">
        <v>12</v>
      </c>
      <c r="C19" s="43" t="s">
        <v>6</v>
      </c>
      <c r="D19" s="44" t="s">
        <v>32</v>
      </c>
      <c r="E19" s="44" t="s">
        <v>23</v>
      </c>
      <c r="F19" s="41">
        <f>F11+F13+F15+F17</f>
        <v>73</v>
      </c>
      <c r="G19" s="41">
        <f t="shared" ref="G19:O19" si="5">G11+G13+G15+G17</f>
        <v>426</v>
      </c>
      <c r="H19" s="41">
        <f t="shared" si="5"/>
        <v>34</v>
      </c>
      <c r="I19" s="41">
        <f t="shared" si="5"/>
        <v>65</v>
      </c>
      <c r="J19" s="41">
        <f t="shared" si="5"/>
        <v>486</v>
      </c>
      <c r="K19" s="41">
        <f t="shared" si="5"/>
        <v>20</v>
      </c>
      <c r="L19" s="41">
        <f t="shared" si="5"/>
        <v>239</v>
      </c>
      <c r="M19" s="41">
        <f t="shared" si="5"/>
        <v>1</v>
      </c>
      <c r="N19" s="41">
        <f>N11+N13+N15+N17</f>
        <v>1</v>
      </c>
      <c r="O19" s="41">
        <f t="shared" si="5"/>
        <v>0</v>
      </c>
      <c r="P19" s="41">
        <f>P11+P13+P15+P17</f>
        <v>1345</v>
      </c>
    </row>
    <row r="20" spans="1:16" s="8" customFormat="1" x14ac:dyDescent="0.2">
      <c r="A20" s="73">
        <f t="shared" si="3"/>
        <v>0</v>
      </c>
      <c r="B20" s="42">
        <v>13</v>
      </c>
      <c r="C20" s="43" t="s">
        <v>6</v>
      </c>
      <c r="D20" s="44" t="s">
        <v>32</v>
      </c>
      <c r="E20" s="44" t="s">
        <v>24</v>
      </c>
      <c r="F20" s="41">
        <f>F12+F14+F16+F18</f>
        <v>593</v>
      </c>
      <c r="G20" s="41">
        <f t="shared" ref="G20:O20" si="6">G12+G14+G16+G18</f>
        <v>300</v>
      </c>
      <c r="H20" s="41">
        <f t="shared" si="6"/>
        <v>144</v>
      </c>
      <c r="I20" s="41">
        <f t="shared" si="6"/>
        <v>417</v>
      </c>
      <c r="J20" s="41">
        <f t="shared" si="6"/>
        <v>751</v>
      </c>
      <c r="K20" s="41">
        <f t="shared" si="6"/>
        <v>234</v>
      </c>
      <c r="L20" s="41">
        <f t="shared" si="6"/>
        <v>406</v>
      </c>
      <c r="M20" s="41">
        <f t="shared" si="6"/>
        <v>11</v>
      </c>
      <c r="N20" s="41">
        <f>N12+N14+N16+N18</f>
        <v>0</v>
      </c>
      <c r="O20" s="41">
        <f t="shared" si="6"/>
        <v>0</v>
      </c>
      <c r="P20" s="41">
        <f>P12+P14+P16+P18</f>
        <v>2856</v>
      </c>
    </row>
    <row r="21" spans="1:16" s="8" customFormat="1" x14ac:dyDescent="0.2">
      <c r="A21" s="73">
        <f t="shared" si="3"/>
        <v>0</v>
      </c>
      <c r="B21" s="45">
        <v>14</v>
      </c>
      <c r="C21" s="43" t="s">
        <v>6</v>
      </c>
      <c r="D21" s="44" t="s">
        <v>32</v>
      </c>
      <c r="E21" s="44" t="s">
        <v>15</v>
      </c>
      <c r="F21" s="41">
        <f>F19+F20</f>
        <v>666</v>
      </c>
      <c r="G21" s="41">
        <f t="shared" ref="G21:P21" si="7">G19+G20</f>
        <v>726</v>
      </c>
      <c r="H21" s="41">
        <f t="shared" si="7"/>
        <v>178</v>
      </c>
      <c r="I21" s="41">
        <f t="shared" si="7"/>
        <v>482</v>
      </c>
      <c r="J21" s="41">
        <f t="shared" si="7"/>
        <v>1237</v>
      </c>
      <c r="K21" s="41">
        <f t="shared" si="7"/>
        <v>254</v>
      </c>
      <c r="L21" s="41">
        <f t="shared" si="7"/>
        <v>645</v>
      </c>
      <c r="M21" s="41">
        <f t="shared" si="7"/>
        <v>12</v>
      </c>
      <c r="N21" s="41">
        <f t="shared" si="7"/>
        <v>1</v>
      </c>
      <c r="O21" s="41">
        <f t="shared" si="7"/>
        <v>0</v>
      </c>
      <c r="P21" s="41">
        <f t="shared" si="7"/>
        <v>4201</v>
      </c>
    </row>
    <row r="22" spans="1:16" s="11" customFormat="1" ht="12" x14ac:dyDescent="0.2">
      <c r="A22" s="31" t="s">
        <v>163</v>
      </c>
      <c r="B22" s="25"/>
      <c r="C22" s="25"/>
      <c r="D22" s="25"/>
      <c r="E22" s="25"/>
      <c r="F22" s="48"/>
      <c r="G22" s="48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 x14ac:dyDescent="0.2">
      <c r="A23" s="74">
        <f>$A$7</f>
        <v>0</v>
      </c>
      <c r="B23" s="42">
        <v>15</v>
      </c>
      <c r="C23" s="53" t="s">
        <v>6</v>
      </c>
      <c r="D23" s="42" t="s">
        <v>175</v>
      </c>
      <c r="E23" s="42" t="s">
        <v>22</v>
      </c>
      <c r="F23" s="362">
        <v>1</v>
      </c>
      <c r="G23" s="362">
        <v>1</v>
      </c>
      <c r="H23" s="362">
        <v>0</v>
      </c>
      <c r="I23" s="362">
        <v>14</v>
      </c>
      <c r="J23" s="362">
        <v>0</v>
      </c>
      <c r="K23" s="362">
        <v>1</v>
      </c>
      <c r="L23" s="362">
        <v>0</v>
      </c>
      <c r="M23" s="362">
        <v>0</v>
      </c>
      <c r="N23" s="362">
        <v>0</v>
      </c>
      <c r="O23" s="362">
        <v>0</v>
      </c>
      <c r="P23" s="40">
        <f>SUM(F23:O23)</f>
        <v>17</v>
      </c>
    </row>
    <row r="24" spans="1:16" s="12" customFormat="1" ht="12.75" x14ac:dyDescent="0.2">
      <c r="A24" s="73">
        <f>$A$7</f>
        <v>0</v>
      </c>
      <c r="B24" s="42">
        <v>16</v>
      </c>
      <c r="C24" s="53" t="s">
        <v>6</v>
      </c>
      <c r="D24" s="42" t="s">
        <v>176</v>
      </c>
      <c r="E24" s="42" t="s">
        <v>22</v>
      </c>
      <c r="F24" s="362">
        <v>58</v>
      </c>
      <c r="G24" s="362">
        <v>35</v>
      </c>
      <c r="H24" s="362">
        <v>55</v>
      </c>
      <c r="I24" s="362">
        <v>12</v>
      </c>
      <c r="J24" s="362">
        <v>3</v>
      </c>
      <c r="K24" s="362">
        <v>3</v>
      </c>
      <c r="L24" s="362">
        <v>9</v>
      </c>
      <c r="M24" s="362">
        <v>1</v>
      </c>
      <c r="N24" s="362">
        <v>0</v>
      </c>
      <c r="O24" s="362">
        <v>1</v>
      </c>
      <c r="P24" s="40">
        <f>SUM(F24:O24)</f>
        <v>177</v>
      </c>
    </row>
    <row r="25" spans="1:16" s="12" customFormat="1" ht="12.75" x14ac:dyDescent="0.2">
      <c r="A25" s="73">
        <f>$A$7</f>
        <v>0</v>
      </c>
      <c r="B25" s="42">
        <v>17</v>
      </c>
      <c r="C25" s="53" t="s">
        <v>6</v>
      </c>
      <c r="D25" s="42" t="s">
        <v>177</v>
      </c>
      <c r="E25" s="42" t="s">
        <v>22</v>
      </c>
      <c r="F25" s="362">
        <v>46</v>
      </c>
      <c r="G25" s="362">
        <v>32</v>
      </c>
      <c r="H25" s="362">
        <v>2</v>
      </c>
      <c r="I25" s="362">
        <v>1</v>
      </c>
      <c r="J25" s="362">
        <v>1</v>
      </c>
      <c r="K25" s="362">
        <v>1</v>
      </c>
      <c r="L25" s="362">
        <v>1</v>
      </c>
      <c r="M25" s="362">
        <v>0</v>
      </c>
      <c r="N25" s="362">
        <v>0</v>
      </c>
      <c r="O25" s="362">
        <v>0</v>
      </c>
      <c r="P25" s="40">
        <f>SUM(F25:O25)</f>
        <v>84</v>
      </c>
    </row>
    <row r="26" spans="1:16" s="12" customFormat="1" ht="12.75" x14ac:dyDescent="0.2">
      <c r="A26" s="73">
        <f>$A$7</f>
        <v>0</v>
      </c>
      <c r="B26" s="42">
        <v>18</v>
      </c>
      <c r="C26" s="53" t="s">
        <v>6</v>
      </c>
      <c r="D26" s="42" t="s">
        <v>178</v>
      </c>
      <c r="E26" s="42" t="s">
        <v>22</v>
      </c>
      <c r="F26" s="362">
        <v>5</v>
      </c>
      <c r="G26" s="362">
        <v>17</v>
      </c>
      <c r="H26" s="362">
        <v>2</v>
      </c>
      <c r="I26" s="362">
        <v>4</v>
      </c>
      <c r="J26" s="362">
        <v>1</v>
      </c>
      <c r="K26" s="362">
        <v>1</v>
      </c>
      <c r="L26" s="362">
        <v>0</v>
      </c>
      <c r="M26" s="362">
        <v>0</v>
      </c>
      <c r="N26" s="362">
        <v>0</v>
      </c>
      <c r="O26" s="362">
        <v>0</v>
      </c>
      <c r="P26" s="40">
        <f>SUM(F26:O26)</f>
        <v>30</v>
      </c>
    </row>
    <row r="27" spans="1:16" s="13" customFormat="1" x14ac:dyDescent="0.2">
      <c r="A27" s="73">
        <f>$A$7</f>
        <v>0</v>
      </c>
      <c r="B27" s="42">
        <v>19</v>
      </c>
      <c r="C27" s="43" t="s">
        <v>6</v>
      </c>
      <c r="D27" s="44" t="s">
        <v>32</v>
      </c>
      <c r="E27" s="44" t="s">
        <v>24</v>
      </c>
      <c r="F27" s="40">
        <f>SUM(F23:F26)</f>
        <v>110</v>
      </c>
      <c r="G27" s="40">
        <f t="shared" ref="G27:P27" si="8">SUM(G23:G26)</f>
        <v>85</v>
      </c>
      <c r="H27" s="40">
        <f t="shared" si="8"/>
        <v>59</v>
      </c>
      <c r="I27" s="40">
        <f t="shared" si="8"/>
        <v>31</v>
      </c>
      <c r="J27" s="40">
        <f t="shared" si="8"/>
        <v>5</v>
      </c>
      <c r="K27" s="40">
        <f t="shared" si="8"/>
        <v>6</v>
      </c>
      <c r="L27" s="40">
        <f t="shared" si="8"/>
        <v>10</v>
      </c>
      <c r="M27" s="40">
        <f t="shared" si="8"/>
        <v>1</v>
      </c>
      <c r="N27" s="40">
        <f t="shared" si="8"/>
        <v>0</v>
      </c>
      <c r="O27" s="40">
        <f t="shared" si="8"/>
        <v>1</v>
      </c>
      <c r="P27" s="40">
        <f t="shared" si="8"/>
        <v>308</v>
      </c>
    </row>
    <row r="28" spans="1:16" s="16" customFormat="1" ht="12" x14ac:dyDescent="0.2">
      <c r="A28" s="31" t="s">
        <v>164</v>
      </c>
      <c r="B28" s="15"/>
      <c r="C28" s="15"/>
      <c r="D28" s="15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7" customFormat="1" ht="12" customHeight="1" x14ac:dyDescent="0.2">
      <c r="A29" s="74">
        <f>$A$7</f>
        <v>0</v>
      </c>
      <c r="B29" s="42">
        <v>20</v>
      </c>
      <c r="C29" s="53" t="s">
        <v>6</v>
      </c>
      <c r="D29" s="42" t="s">
        <v>175</v>
      </c>
      <c r="E29" s="42" t="s">
        <v>22</v>
      </c>
      <c r="F29" s="363">
        <v>103</v>
      </c>
      <c r="G29" s="363">
        <v>13</v>
      </c>
      <c r="H29" s="363">
        <v>0</v>
      </c>
      <c r="I29" s="363">
        <v>108</v>
      </c>
      <c r="J29" s="363">
        <v>2</v>
      </c>
      <c r="K29" s="363">
        <v>21</v>
      </c>
      <c r="L29" s="363">
        <v>12</v>
      </c>
      <c r="M29" s="363">
        <v>0</v>
      </c>
      <c r="N29" s="363">
        <v>0</v>
      </c>
      <c r="O29" s="363">
        <v>1</v>
      </c>
      <c r="P29" s="40">
        <f>SUM(F29:O29)</f>
        <v>260</v>
      </c>
    </row>
    <row r="30" spans="1:16" s="17" customFormat="1" ht="12.75" x14ac:dyDescent="0.2">
      <c r="A30" s="73">
        <f>$A$7</f>
        <v>0</v>
      </c>
      <c r="B30" s="42">
        <v>21</v>
      </c>
      <c r="C30" s="53" t="s">
        <v>6</v>
      </c>
      <c r="D30" s="42" t="s">
        <v>176</v>
      </c>
      <c r="E30" s="42" t="s">
        <v>22</v>
      </c>
      <c r="F30" s="363">
        <v>229</v>
      </c>
      <c r="G30" s="363">
        <v>133</v>
      </c>
      <c r="H30" s="363">
        <v>24</v>
      </c>
      <c r="I30" s="363">
        <v>170</v>
      </c>
      <c r="J30" s="363">
        <v>8</v>
      </c>
      <c r="K30" s="363">
        <v>76</v>
      </c>
      <c r="L30" s="363">
        <v>50</v>
      </c>
      <c r="M30" s="363">
        <v>4</v>
      </c>
      <c r="N30" s="363">
        <v>0</v>
      </c>
      <c r="O30" s="363">
        <v>0</v>
      </c>
      <c r="P30" s="40">
        <f>SUM(F30:O30)</f>
        <v>694</v>
      </c>
    </row>
    <row r="31" spans="1:16" s="17" customFormat="1" ht="12.75" x14ac:dyDescent="0.2">
      <c r="A31" s="73">
        <f>$A$7</f>
        <v>0</v>
      </c>
      <c r="B31" s="42">
        <v>22</v>
      </c>
      <c r="C31" s="53" t="s">
        <v>6</v>
      </c>
      <c r="D31" s="42" t="s">
        <v>177</v>
      </c>
      <c r="E31" s="42" t="s">
        <v>22</v>
      </c>
      <c r="F31" s="363">
        <v>138</v>
      </c>
      <c r="G31" s="363">
        <v>80</v>
      </c>
      <c r="H31" s="363">
        <v>6</v>
      </c>
      <c r="I31" s="363">
        <v>23</v>
      </c>
      <c r="J31" s="363">
        <v>5</v>
      </c>
      <c r="K31" s="363">
        <v>7</v>
      </c>
      <c r="L31" s="363">
        <v>16</v>
      </c>
      <c r="M31" s="363">
        <v>0</v>
      </c>
      <c r="N31" s="363">
        <v>0</v>
      </c>
      <c r="O31" s="363">
        <v>0</v>
      </c>
      <c r="P31" s="40">
        <f>SUM(F31:O31)</f>
        <v>275</v>
      </c>
    </row>
    <row r="32" spans="1:16" s="17" customFormat="1" ht="12.75" x14ac:dyDescent="0.2">
      <c r="A32" s="73">
        <f>$A$7</f>
        <v>0</v>
      </c>
      <c r="B32" s="42">
        <v>23</v>
      </c>
      <c r="C32" s="53" t="s">
        <v>6</v>
      </c>
      <c r="D32" s="42" t="s">
        <v>178</v>
      </c>
      <c r="E32" s="42" t="s">
        <v>22</v>
      </c>
      <c r="F32" s="363">
        <v>13</v>
      </c>
      <c r="G32" s="363">
        <v>46</v>
      </c>
      <c r="H32" s="363">
        <v>1</v>
      </c>
      <c r="I32" s="363">
        <v>14</v>
      </c>
      <c r="J32" s="363">
        <v>0</v>
      </c>
      <c r="K32" s="363">
        <v>0</v>
      </c>
      <c r="L32" s="363">
        <v>2</v>
      </c>
      <c r="M32" s="363">
        <v>0</v>
      </c>
      <c r="N32" s="363">
        <v>0</v>
      </c>
      <c r="O32" s="363">
        <v>0</v>
      </c>
      <c r="P32" s="40">
        <f>SUM(F32:O32)</f>
        <v>76</v>
      </c>
    </row>
    <row r="33" spans="1:16" s="18" customFormat="1" x14ac:dyDescent="0.2">
      <c r="A33" s="73">
        <f>$A$7</f>
        <v>0</v>
      </c>
      <c r="B33" s="42">
        <v>24</v>
      </c>
      <c r="C33" s="43" t="s">
        <v>6</v>
      </c>
      <c r="D33" s="44" t="s">
        <v>32</v>
      </c>
      <c r="E33" s="44" t="s">
        <v>24</v>
      </c>
      <c r="F33" s="40">
        <f>SUM(F29:F32)</f>
        <v>483</v>
      </c>
      <c r="G33" s="40">
        <f t="shared" ref="G33:P33" si="9">SUM(G29:G32)</f>
        <v>272</v>
      </c>
      <c r="H33" s="40">
        <f t="shared" si="9"/>
        <v>31</v>
      </c>
      <c r="I33" s="40">
        <f t="shared" si="9"/>
        <v>315</v>
      </c>
      <c r="J33" s="40">
        <f t="shared" si="9"/>
        <v>15</v>
      </c>
      <c r="K33" s="40">
        <f t="shared" si="9"/>
        <v>104</v>
      </c>
      <c r="L33" s="40">
        <f t="shared" si="9"/>
        <v>80</v>
      </c>
      <c r="M33" s="40">
        <f t="shared" si="9"/>
        <v>4</v>
      </c>
      <c r="N33" s="40">
        <f t="shared" si="9"/>
        <v>0</v>
      </c>
      <c r="O33" s="40">
        <f t="shared" si="9"/>
        <v>1</v>
      </c>
      <c r="P33" s="40">
        <f t="shared" si="9"/>
        <v>1305</v>
      </c>
    </row>
    <row r="34" spans="1:16" s="21" customFormat="1" ht="12" x14ac:dyDescent="0.2">
      <c r="A34" s="31" t="s">
        <v>165</v>
      </c>
      <c r="B34" s="20"/>
      <c r="C34" s="20"/>
      <c r="D34" s="20"/>
      <c r="E34" s="20"/>
      <c r="F34" s="19"/>
      <c r="G34" s="19"/>
      <c r="H34" s="19"/>
      <c r="I34" s="19"/>
      <c r="J34" s="19"/>
      <c r="K34" s="20"/>
      <c r="L34" s="20"/>
      <c r="M34" s="20"/>
      <c r="N34" s="20"/>
      <c r="O34" s="20"/>
      <c r="P34" s="20"/>
    </row>
    <row r="35" spans="1:16" s="22" customFormat="1" ht="12" customHeight="1" x14ac:dyDescent="0.2">
      <c r="A35" s="74">
        <f>$A$7</f>
        <v>0</v>
      </c>
      <c r="B35" s="46">
        <v>25</v>
      </c>
      <c r="C35" s="52" t="s">
        <v>6</v>
      </c>
      <c r="D35" s="42" t="s">
        <v>175</v>
      </c>
      <c r="E35" s="42" t="s">
        <v>22</v>
      </c>
      <c r="F35" s="363">
        <v>101</v>
      </c>
      <c r="G35" s="363">
        <v>15</v>
      </c>
      <c r="H35" s="363">
        <v>0</v>
      </c>
      <c r="I35" s="363">
        <v>312</v>
      </c>
      <c r="J35" s="363">
        <v>43</v>
      </c>
      <c r="K35" s="363">
        <v>12</v>
      </c>
      <c r="L35" s="363">
        <v>35</v>
      </c>
      <c r="M35" s="363">
        <v>0</v>
      </c>
      <c r="N35" s="363">
        <v>0</v>
      </c>
      <c r="O35" s="363">
        <v>0</v>
      </c>
      <c r="P35" s="40">
        <f>SUM(F35:O35)</f>
        <v>518</v>
      </c>
    </row>
    <row r="36" spans="1:16" s="22" customFormat="1" ht="12" customHeight="1" x14ac:dyDescent="0.2">
      <c r="A36" s="74">
        <f>$A$7</f>
        <v>0</v>
      </c>
      <c r="B36" s="46">
        <v>26</v>
      </c>
      <c r="C36" s="52" t="s">
        <v>6</v>
      </c>
      <c r="D36" s="42" t="s">
        <v>176</v>
      </c>
      <c r="E36" s="42" t="s">
        <v>22</v>
      </c>
      <c r="F36" s="363">
        <v>281</v>
      </c>
      <c r="G36" s="363">
        <v>163</v>
      </c>
      <c r="H36" s="363">
        <v>44</v>
      </c>
      <c r="I36" s="363">
        <v>400</v>
      </c>
      <c r="J36" s="363">
        <v>28</v>
      </c>
      <c r="K36" s="363">
        <v>16</v>
      </c>
      <c r="L36" s="363">
        <v>32</v>
      </c>
      <c r="M36" s="363">
        <v>0</v>
      </c>
      <c r="N36" s="363">
        <v>0</v>
      </c>
      <c r="O36" s="363">
        <v>0</v>
      </c>
      <c r="P36" s="40">
        <f>SUM(F36:O36)</f>
        <v>964</v>
      </c>
    </row>
    <row r="37" spans="1:16" s="22" customFormat="1" ht="12.75" x14ac:dyDescent="0.2">
      <c r="A37" s="73">
        <f>$A$7</f>
        <v>0</v>
      </c>
      <c r="B37" s="46">
        <v>27</v>
      </c>
      <c r="C37" s="52" t="s">
        <v>6</v>
      </c>
      <c r="D37" s="42" t="s">
        <v>177</v>
      </c>
      <c r="E37" s="42" t="s">
        <v>22</v>
      </c>
      <c r="F37" s="363">
        <v>120</v>
      </c>
      <c r="G37" s="363">
        <v>69</v>
      </c>
      <c r="H37" s="363">
        <v>11</v>
      </c>
      <c r="I37" s="363">
        <v>28</v>
      </c>
      <c r="J37" s="363">
        <v>5</v>
      </c>
      <c r="K37" s="363">
        <v>1</v>
      </c>
      <c r="L37" s="363">
        <v>7</v>
      </c>
      <c r="M37" s="363">
        <v>0</v>
      </c>
      <c r="N37" s="363">
        <v>0</v>
      </c>
      <c r="O37" s="363">
        <v>0</v>
      </c>
      <c r="P37" s="40">
        <f>SUM(F37:O37)</f>
        <v>241</v>
      </c>
    </row>
    <row r="38" spans="1:16" s="22" customFormat="1" ht="12.75" x14ac:dyDescent="0.2">
      <c r="A38" s="73">
        <f>$A$7</f>
        <v>0</v>
      </c>
      <c r="B38" s="46">
        <v>28</v>
      </c>
      <c r="C38" s="52" t="s">
        <v>6</v>
      </c>
      <c r="D38" s="42" t="s">
        <v>178</v>
      </c>
      <c r="E38" s="42" t="s">
        <v>22</v>
      </c>
      <c r="F38" s="363">
        <v>13</v>
      </c>
      <c r="G38" s="363">
        <v>46</v>
      </c>
      <c r="H38" s="363">
        <v>0</v>
      </c>
      <c r="I38" s="363">
        <v>17</v>
      </c>
      <c r="J38" s="363">
        <v>4</v>
      </c>
      <c r="K38" s="363">
        <v>0</v>
      </c>
      <c r="L38" s="363">
        <v>3</v>
      </c>
      <c r="M38" s="363">
        <v>0</v>
      </c>
      <c r="N38" s="363">
        <v>0</v>
      </c>
      <c r="O38" s="363">
        <v>0</v>
      </c>
      <c r="P38" s="40">
        <f>SUM(F38:O38)</f>
        <v>83</v>
      </c>
    </row>
    <row r="39" spans="1:16" s="23" customFormat="1" x14ac:dyDescent="0.2">
      <c r="A39" s="73">
        <f>$A$7</f>
        <v>0</v>
      </c>
      <c r="B39" s="46">
        <v>29</v>
      </c>
      <c r="C39" s="47" t="s">
        <v>6</v>
      </c>
      <c r="D39" s="44" t="s">
        <v>32</v>
      </c>
      <c r="E39" s="44" t="s">
        <v>24</v>
      </c>
      <c r="F39" s="40">
        <f>SUM(F35:F38)</f>
        <v>515</v>
      </c>
      <c r="G39" s="40">
        <f t="shared" ref="G39:P39" si="10">SUM(G35:G38)</f>
        <v>293</v>
      </c>
      <c r="H39" s="40">
        <f t="shared" si="10"/>
        <v>55</v>
      </c>
      <c r="I39" s="40">
        <f t="shared" si="10"/>
        <v>757</v>
      </c>
      <c r="J39" s="40">
        <f t="shared" si="10"/>
        <v>80</v>
      </c>
      <c r="K39" s="40">
        <f t="shared" si="10"/>
        <v>29</v>
      </c>
      <c r="L39" s="40">
        <f t="shared" si="10"/>
        <v>77</v>
      </c>
      <c r="M39" s="40">
        <f t="shared" si="10"/>
        <v>0</v>
      </c>
      <c r="N39" s="40">
        <f t="shared" si="10"/>
        <v>0</v>
      </c>
      <c r="O39" s="40">
        <f t="shared" si="10"/>
        <v>0</v>
      </c>
      <c r="P39" s="40">
        <f t="shared" si="10"/>
        <v>1806</v>
      </c>
    </row>
    <row r="40" spans="1:16" s="26" customFormat="1" ht="12" x14ac:dyDescent="0.2">
      <c r="A40" s="268" t="s">
        <v>166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  <c r="N40" s="25"/>
      <c r="O40" s="25"/>
      <c r="P40" s="25"/>
    </row>
    <row r="41" spans="1:16" s="27" customFormat="1" ht="12.75" x14ac:dyDescent="0.2">
      <c r="A41" s="74">
        <f>$A$7</f>
        <v>0</v>
      </c>
      <c r="B41" s="49">
        <v>30</v>
      </c>
      <c r="C41" s="51" t="s">
        <v>6</v>
      </c>
      <c r="D41" s="42" t="s">
        <v>175</v>
      </c>
      <c r="E41" s="42" t="s">
        <v>21</v>
      </c>
      <c r="F41" s="362">
        <v>0</v>
      </c>
      <c r="G41" s="362">
        <v>0</v>
      </c>
      <c r="H41" s="362">
        <v>0</v>
      </c>
      <c r="I41" s="362">
        <v>0</v>
      </c>
      <c r="J41" s="362">
        <v>0</v>
      </c>
      <c r="K41" s="362">
        <v>0</v>
      </c>
      <c r="L41" s="362">
        <v>0</v>
      </c>
      <c r="M41" s="362">
        <v>0</v>
      </c>
      <c r="N41" s="362">
        <v>0</v>
      </c>
      <c r="O41" s="362">
        <v>0</v>
      </c>
      <c r="P41" s="40">
        <f>SUM(F41:O41)</f>
        <v>0</v>
      </c>
    </row>
    <row r="42" spans="1:16" s="27" customFormat="1" ht="12.75" x14ac:dyDescent="0.2">
      <c r="A42" s="74">
        <f t="shared" ref="A42:A51" si="11">$A$7</f>
        <v>0</v>
      </c>
      <c r="B42" s="49">
        <v>31</v>
      </c>
      <c r="C42" s="51" t="s">
        <v>6</v>
      </c>
      <c r="D42" s="42" t="s">
        <v>175</v>
      </c>
      <c r="E42" s="42" t="s">
        <v>22</v>
      </c>
      <c r="F42" s="362">
        <v>16</v>
      </c>
      <c r="G42" s="362">
        <v>2</v>
      </c>
      <c r="H42" s="362">
        <v>0</v>
      </c>
      <c r="I42" s="362">
        <v>43</v>
      </c>
      <c r="J42" s="362">
        <v>12</v>
      </c>
      <c r="K42" s="362">
        <v>3</v>
      </c>
      <c r="L42" s="362">
        <v>9</v>
      </c>
      <c r="M42" s="362">
        <v>0</v>
      </c>
      <c r="N42" s="362">
        <v>0</v>
      </c>
      <c r="O42" s="362">
        <v>0</v>
      </c>
      <c r="P42" s="40">
        <f t="shared" ref="P42:P48" si="12">SUM(F42:O42)</f>
        <v>85</v>
      </c>
    </row>
    <row r="43" spans="1:16" s="27" customFormat="1" ht="12.75" x14ac:dyDescent="0.2">
      <c r="A43" s="74">
        <f t="shared" si="11"/>
        <v>0</v>
      </c>
      <c r="B43" s="49">
        <v>32</v>
      </c>
      <c r="C43" s="51" t="s">
        <v>6</v>
      </c>
      <c r="D43" s="42" t="s">
        <v>176</v>
      </c>
      <c r="E43" s="45" t="s">
        <v>21</v>
      </c>
      <c r="F43" s="362">
        <v>0</v>
      </c>
      <c r="G43" s="362">
        <v>0</v>
      </c>
      <c r="H43" s="362">
        <v>0</v>
      </c>
      <c r="I43" s="362">
        <v>0</v>
      </c>
      <c r="J43" s="362">
        <v>0</v>
      </c>
      <c r="K43" s="362">
        <v>0</v>
      </c>
      <c r="L43" s="362">
        <v>0</v>
      </c>
      <c r="M43" s="362">
        <v>0</v>
      </c>
      <c r="N43" s="362">
        <v>0</v>
      </c>
      <c r="O43" s="362">
        <v>0</v>
      </c>
      <c r="P43" s="40">
        <f t="shared" si="12"/>
        <v>0</v>
      </c>
    </row>
    <row r="44" spans="1:16" s="27" customFormat="1" ht="12.75" x14ac:dyDescent="0.2">
      <c r="A44" s="74">
        <f t="shared" si="11"/>
        <v>0</v>
      </c>
      <c r="B44" s="49">
        <v>33</v>
      </c>
      <c r="C44" s="51" t="s">
        <v>6</v>
      </c>
      <c r="D44" s="42" t="s">
        <v>176</v>
      </c>
      <c r="E44" s="42" t="s">
        <v>22</v>
      </c>
      <c r="F44" s="362">
        <v>29</v>
      </c>
      <c r="G44" s="362">
        <v>10</v>
      </c>
      <c r="H44" s="362">
        <v>4</v>
      </c>
      <c r="I44" s="362">
        <v>46</v>
      </c>
      <c r="J44" s="362">
        <v>46</v>
      </c>
      <c r="K44" s="362">
        <v>12</v>
      </c>
      <c r="L44" s="362">
        <v>16</v>
      </c>
      <c r="M44" s="362">
        <v>0</v>
      </c>
      <c r="N44" s="362">
        <v>0</v>
      </c>
      <c r="O44" s="362">
        <v>0</v>
      </c>
      <c r="P44" s="40">
        <f t="shared" si="12"/>
        <v>163</v>
      </c>
    </row>
    <row r="45" spans="1:16" s="27" customFormat="1" ht="12.75" x14ac:dyDescent="0.2">
      <c r="A45" s="74">
        <f t="shared" si="11"/>
        <v>0</v>
      </c>
      <c r="B45" s="49">
        <v>34</v>
      </c>
      <c r="C45" s="51" t="s">
        <v>6</v>
      </c>
      <c r="D45" s="42" t="s">
        <v>177</v>
      </c>
      <c r="E45" s="45" t="s">
        <v>21</v>
      </c>
      <c r="F45" s="362">
        <v>0</v>
      </c>
      <c r="G45" s="362">
        <v>0</v>
      </c>
      <c r="H45" s="362">
        <v>0</v>
      </c>
      <c r="I45" s="362">
        <v>0</v>
      </c>
      <c r="J45" s="362">
        <v>0</v>
      </c>
      <c r="K45" s="362">
        <v>0</v>
      </c>
      <c r="L45" s="362">
        <v>0</v>
      </c>
      <c r="M45" s="362">
        <v>0</v>
      </c>
      <c r="N45" s="362">
        <v>0</v>
      </c>
      <c r="O45" s="362">
        <v>0</v>
      </c>
      <c r="P45" s="40">
        <f t="shared" si="12"/>
        <v>0</v>
      </c>
    </row>
    <row r="46" spans="1:16" s="27" customFormat="1" ht="12.75" x14ac:dyDescent="0.2">
      <c r="A46" s="74">
        <f t="shared" si="11"/>
        <v>0</v>
      </c>
      <c r="B46" s="49">
        <v>35</v>
      </c>
      <c r="C46" s="51" t="s">
        <v>6</v>
      </c>
      <c r="D46" s="42" t="s">
        <v>177</v>
      </c>
      <c r="E46" s="42" t="s">
        <v>22</v>
      </c>
      <c r="F46" s="362">
        <v>4</v>
      </c>
      <c r="G46" s="362">
        <v>6</v>
      </c>
      <c r="H46" s="362">
        <v>2</v>
      </c>
      <c r="I46" s="362">
        <v>1</v>
      </c>
      <c r="J46" s="362">
        <v>9</v>
      </c>
      <c r="K46" s="362">
        <v>0</v>
      </c>
      <c r="L46" s="362">
        <v>1</v>
      </c>
      <c r="M46" s="362">
        <v>0</v>
      </c>
      <c r="N46" s="362">
        <v>0</v>
      </c>
      <c r="O46" s="362">
        <v>0</v>
      </c>
      <c r="P46" s="40">
        <f t="shared" si="12"/>
        <v>23</v>
      </c>
    </row>
    <row r="47" spans="1:16" s="27" customFormat="1" ht="12.75" x14ac:dyDescent="0.2">
      <c r="A47" s="74">
        <f t="shared" si="11"/>
        <v>0</v>
      </c>
      <c r="B47" s="49">
        <v>36</v>
      </c>
      <c r="C47" s="51" t="s">
        <v>6</v>
      </c>
      <c r="D47" s="42" t="s">
        <v>178</v>
      </c>
      <c r="E47" s="45" t="s">
        <v>21</v>
      </c>
      <c r="F47" s="362">
        <v>0</v>
      </c>
      <c r="G47" s="362">
        <v>0</v>
      </c>
      <c r="H47" s="362">
        <v>0</v>
      </c>
      <c r="I47" s="362">
        <v>0</v>
      </c>
      <c r="J47" s="362">
        <v>0</v>
      </c>
      <c r="K47" s="362">
        <v>0</v>
      </c>
      <c r="L47" s="362">
        <v>0</v>
      </c>
      <c r="M47" s="362">
        <v>0</v>
      </c>
      <c r="N47" s="362">
        <v>0</v>
      </c>
      <c r="O47" s="362">
        <v>0</v>
      </c>
      <c r="P47" s="40">
        <f t="shared" si="12"/>
        <v>0</v>
      </c>
    </row>
    <row r="48" spans="1:16" s="27" customFormat="1" ht="12.75" x14ac:dyDescent="0.2">
      <c r="A48" s="74">
        <f t="shared" si="11"/>
        <v>0</v>
      </c>
      <c r="B48" s="49">
        <v>37</v>
      </c>
      <c r="C48" s="51" t="s">
        <v>6</v>
      </c>
      <c r="D48" s="42" t="s">
        <v>178</v>
      </c>
      <c r="E48" s="42" t="s">
        <v>22</v>
      </c>
      <c r="F48" s="362">
        <v>0</v>
      </c>
      <c r="G48" s="362">
        <v>2</v>
      </c>
      <c r="H48" s="362">
        <v>0</v>
      </c>
      <c r="I48" s="362">
        <v>2</v>
      </c>
      <c r="J48" s="362"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  <c r="P48" s="40">
        <f t="shared" si="12"/>
        <v>4</v>
      </c>
    </row>
    <row r="49" spans="1:16" s="27" customFormat="1" x14ac:dyDescent="0.2">
      <c r="A49" s="74">
        <f t="shared" si="11"/>
        <v>0</v>
      </c>
      <c r="B49" s="49">
        <v>38</v>
      </c>
      <c r="C49" s="50" t="s">
        <v>6</v>
      </c>
      <c r="D49" s="44" t="s">
        <v>32</v>
      </c>
      <c r="E49" s="44" t="s">
        <v>23</v>
      </c>
      <c r="F49" s="41">
        <f>F41+F43+F45+F47</f>
        <v>0</v>
      </c>
      <c r="G49" s="41">
        <f t="shared" ref="G49:P49" si="13">G41+G43+G45+G47</f>
        <v>0</v>
      </c>
      <c r="H49" s="41">
        <f t="shared" si="13"/>
        <v>0</v>
      </c>
      <c r="I49" s="41">
        <f t="shared" si="13"/>
        <v>0</v>
      </c>
      <c r="J49" s="41">
        <f t="shared" si="13"/>
        <v>0</v>
      </c>
      <c r="K49" s="41">
        <f t="shared" si="13"/>
        <v>0</v>
      </c>
      <c r="L49" s="41">
        <f t="shared" si="13"/>
        <v>0</v>
      </c>
      <c r="M49" s="41">
        <f t="shared" si="13"/>
        <v>0</v>
      </c>
      <c r="N49" s="41">
        <f>N41+N43+N45+N47</f>
        <v>0</v>
      </c>
      <c r="O49" s="41">
        <f t="shared" si="13"/>
        <v>0</v>
      </c>
      <c r="P49" s="41">
        <f t="shared" si="13"/>
        <v>0</v>
      </c>
    </row>
    <row r="50" spans="1:16" s="27" customFormat="1" x14ac:dyDescent="0.2">
      <c r="A50" s="74">
        <f t="shared" si="11"/>
        <v>0</v>
      </c>
      <c r="B50" s="49">
        <v>39</v>
      </c>
      <c r="C50" s="50" t="s">
        <v>6</v>
      </c>
      <c r="D50" s="44" t="s">
        <v>32</v>
      </c>
      <c r="E50" s="44" t="s">
        <v>24</v>
      </c>
      <c r="F50" s="41">
        <f>F42+F44+F46+F48</f>
        <v>49</v>
      </c>
      <c r="G50" s="41">
        <f t="shared" ref="G50:P50" si="14">G42+G44+G46+G48</f>
        <v>20</v>
      </c>
      <c r="H50" s="41">
        <f t="shared" si="14"/>
        <v>6</v>
      </c>
      <c r="I50" s="41">
        <f t="shared" si="14"/>
        <v>92</v>
      </c>
      <c r="J50" s="41">
        <f t="shared" si="14"/>
        <v>67</v>
      </c>
      <c r="K50" s="41">
        <f t="shared" si="14"/>
        <v>15</v>
      </c>
      <c r="L50" s="41">
        <f t="shared" si="14"/>
        <v>26</v>
      </c>
      <c r="M50" s="41">
        <f t="shared" si="14"/>
        <v>0</v>
      </c>
      <c r="N50" s="41">
        <f>N42+N44+N46+N48</f>
        <v>0</v>
      </c>
      <c r="O50" s="41">
        <f t="shared" si="14"/>
        <v>0</v>
      </c>
      <c r="P50" s="41">
        <f t="shared" si="14"/>
        <v>275</v>
      </c>
    </row>
    <row r="51" spans="1:16" s="27" customFormat="1" x14ac:dyDescent="0.2">
      <c r="A51" s="74">
        <f t="shared" si="11"/>
        <v>0</v>
      </c>
      <c r="B51" s="49">
        <v>40</v>
      </c>
      <c r="C51" s="50" t="s">
        <v>13</v>
      </c>
      <c r="D51" s="44" t="s">
        <v>32</v>
      </c>
      <c r="E51" s="44" t="s">
        <v>15</v>
      </c>
      <c r="F51" s="41">
        <f>F49+F50</f>
        <v>49</v>
      </c>
      <c r="G51" s="41">
        <f t="shared" ref="G51:P51" si="15">G49+G50</f>
        <v>20</v>
      </c>
      <c r="H51" s="41">
        <f t="shared" si="15"/>
        <v>6</v>
      </c>
      <c r="I51" s="41">
        <f t="shared" si="15"/>
        <v>92</v>
      </c>
      <c r="J51" s="41">
        <f t="shared" si="15"/>
        <v>67</v>
      </c>
      <c r="K51" s="41">
        <f t="shared" si="15"/>
        <v>15</v>
      </c>
      <c r="L51" s="41">
        <f t="shared" si="15"/>
        <v>26</v>
      </c>
      <c r="M51" s="41">
        <f t="shared" si="15"/>
        <v>0</v>
      </c>
      <c r="N51" s="41">
        <f t="shared" si="15"/>
        <v>0</v>
      </c>
      <c r="O51" s="41">
        <f t="shared" si="15"/>
        <v>0</v>
      </c>
      <c r="P51" s="41">
        <f t="shared" si="15"/>
        <v>275</v>
      </c>
    </row>
    <row r="52" spans="1:16" s="30" customFormat="1" x14ac:dyDescent="0.2">
      <c r="A52" s="28" t="s">
        <v>213</v>
      </c>
      <c r="B52" s="29"/>
      <c r="C52" s="29"/>
      <c r="D52" s="29"/>
      <c r="E52" s="2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30" customFormat="1" x14ac:dyDescent="0.2">
      <c r="A53" s="74">
        <f>$A$7</f>
        <v>0</v>
      </c>
      <c r="B53" s="37">
        <v>41</v>
      </c>
      <c r="C53" s="38" t="s">
        <v>6</v>
      </c>
      <c r="D53" s="37" t="s">
        <v>179</v>
      </c>
      <c r="E53" s="44" t="s">
        <v>23</v>
      </c>
      <c r="F53" s="368">
        <v>0</v>
      </c>
      <c r="G53" s="368">
        <v>0</v>
      </c>
      <c r="H53" s="368">
        <v>0</v>
      </c>
      <c r="I53" s="368">
        <v>0</v>
      </c>
      <c r="J53" s="368">
        <v>0</v>
      </c>
      <c r="K53" s="368">
        <v>0</v>
      </c>
      <c r="L53" s="368">
        <v>0</v>
      </c>
      <c r="M53" s="368">
        <v>0</v>
      </c>
      <c r="N53" s="368">
        <v>0</v>
      </c>
      <c r="O53" s="368">
        <v>0</v>
      </c>
      <c r="P53" s="40">
        <f>SUM(F53:O53)</f>
        <v>0</v>
      </c>
    </row>
    <row r="54" spans="1:16" s="30" customFormat="1" x14ac:dyDescent="0.2">
      <c r="A54" s="74">
        <f>$A$7</f>
        <v>0</v>
      </c>
      <c r="B54" s="37">
        <v>42</v>
      </c>
      <c r="C54" s="38" t="s">
        <v>6</v>
      </c>
      <c r="D54" s="37" t="s">
        <v>179</v>
      </c>
      <c r="E54" s="44" t="s">
        <v>24</v>
      </c>
      <c r="F54" s="368">
        <v>0</v>
      </c>
      <c r="G54" s="368">
        <v>114</v>
      </c>
      <c r="H54" s="368">
        <v>0</v>
      </c>
      <c r="I54" s="368">
        <v>0</v>
      </c>
      <c r="J54" s="368">
        <v>0</v>
      </c>
      <c r="K54" s="368">
        <v>0</v>
      </c>
      <c r="L54" s="368">
        <v>0</v>
      </c>
      <c r="M54" s="368">
        <v>0</v>
      </c>
      <c r="N54" s="368">
        <v>0</v>
      </c>
      <c r="O54" s="368">
        <v>0</v>
      </c>
      <c r="P54" s="40">
        <f>SUM(F54:O54)</f>
        <v>114</v>
      </c>
    </row>
    <row r="55" spans="1:16" s="30" customFormat="1" x14ac:dyDescent="0.2">
      <c r="A55" s="74">
        <f>$A$7</f>
        <v>0</v>
      </c>
      <c r="B55" s="37">
        <v>43</v>
      </c>
      <c r="C55" s="39" t="s">
        <v>6</v>
      </c>
      <c r="D55" s="37" t="s">
        <v>179</v>
      </c>
      <c r="E55" s="44" t="s">
        <v>15</v>
      </c>
      <c r="F55" s="36"/>
      <c r="G55" s="40">
        <f>G53+G54</f>
        <v>114</v>
      </c>
      <c r="H55" s="36"/>
      <c r="I55" s="36"/>
      <c r="J55" s="36"/>
      <c r="K55" s="36"/>
      <c r="L55" s="36"/>
      <c r="M55" s="36"/>
      <c r="N55" s="36"/>
      <c r="O55" s="36"/>
      <c r="P55" s="40">
        <f>P53+P54</f>
        <v>114</v>
      </c>
    </row>
    <row r="56" spans="1:16" s="33" customFormat="1" ht="12" x14ac:dyDescent="0.2">
      <c r="A56" s="31" t="s">
        <v>14</v>
      </c>
      <c r="B56" s="32"/>
      <c r="C56" s="32"/>
      <c r="D56" s="32"/>
      <c r="E56" s="32"/>
      <c r="F56" s="31"/>
      <c r="G56" s="31"/>
      <c r="H56" s="31"/>
      <c r="I56" s="31"/>
      <c r="J56" s="31"/>
      <c r="K56" s="32"/>
      <c r="L56" s="32"/>
      <c r="M56" s="32"/>
      <c r="N56" s="32"/>
      <c r="O56" s="32"/>
      <c r="P56" s="32"/>
    </row>
    <row r="57" spans="1:16" s="34" customFormat="1" x14ac:dyDescent="0.2">
      <c r="A57" s="74">
        <f>$A$7</f>
        <v>0</v>
      </c>
      <c r="B57" s="57">
        <v>44</v>
      </c>
      <c r="C57" s="58" t="s">
        <v>6</v>
      </c>
      <c r="D57" s="57" t="s">
        <v>175</v>
      </c>
      <c r="E57" s="42" t="s">
        <v>21</v>
      </c>
      <c r="F57" s="40">
        <f>SUM(F11+F41+F53)</f>
        <v>13</v>
      </c>
      <c r="G57" s="40">
        <f t="shared" ref="G57:P57" si="16">SUM(G11+G41+G53)</f>
        <v>83</v>
      </c>
      <c r="H57" s="40">
        <f t="shared" si="16"/>
        <v>2</v>
      </c>
      <c r="I57" s="40">
        <f t="shared" si="16"/>
        <v>22</v>
      </c>
      <c r="J57" s="40">
        <f t="shared" si="16"/>
        <v>224</v>
      </c>
      <c r="K57" s="40">
        <f t="shared" si="16"/>
        <v>16</v>
      </c>
      <c r="L57" s="40">
        <f t="shared" si="16"/>
        <v>102</v>
      </c>
      <c r="M57" s="40">
        <f t="shared" si="16"/>
        <v>1</v>
      </c>
      <c r="N57" s="40">
        <f>SUM(N11+N41+N53)</f>
        <v>1</v>
      </c>
      <c r="O57" s="40">
        <f t="shared" si="16"/>
        <v>0</v>
      </c>
      <c r="P57" s="40">
        <f t="shared" si="16"/>
        <v>464</v>
      </c>
    </row>
    <row r="58" spans="1:16" s="34" customFormat="1" x14ac:dyDescent="0.2">
      <c r="A58" s="74">
        <f t="shared" ref="A58:A67" si="17">$A$7</f>
        <v>0</v>
      </c>
      <c r="B58" s="57">
        <v>45</v>
      </c>
      <c r="C58" s="58" t="s">
        <v>6</v>
      </c>
      <c r="D58" s="57" t="s">
        <v>175</v>
      </c>
      <c r="E58" s="42" t="s">
        <v>22</v>
      </c>
      <c r="F58" s="40">
        <f>SUM(F12+F23+F29+F35+F42+F54)</f>
        <v>345</v>
      </c>
      <c r="G58" s="40">
        <f t="shared" ref="G58:P58" si="18">SUM(G12+G23+G29+G35+G42+G54)</f>
        <v>161</v>
      </c>
      <c r="H58" s="40">
        <f t="shared" si="18"/>
        <v>0</v>
      </c>
      <c r="I58" s="40">
        <f t="shared" si="18"/>
        <v>649</v>
      </c>
      <c r="J58" s="40">
        <f t="shared" si="18"/>
        <v>304</v>
      </c>
      <c r="K58" s="40">
        <f t="shared" si="18"/>
        <v>57</v>
      </c>
      <c r="L58" s="40">
        <f t="shared" si="18"/>
        <v>173</v>
      </c>
      <c r="M58" s="40">
        <f t="shared" si="18"/>
        <v>3</v>
      </c>
      <c r="N58" s="40">
        <f>SUM(N12+N23+N29+N35+N42+N54)</f>
        <v>0</v>
      </c>
      <c r="O58" s="40">
        <f t="shared" si="18"/>
        <v>1</v>
      </c>
      <c r="P58" s="40">
        <f t="shared" si="18"/>
        <v>1693</v>
      </c>
    </row>
    <row r="59" spans="1:16" s="34" customFormat="1" x14ac:dyDescent="0.2">
      <c r="A59" s="74">
        <f t="shared" si="17"/>
        <v>0</v>
      </c>
      <c r="B59" s="57">
        <v>46</v>
      </c>
      <c r="C59" s="58" t="s">
        <v>6</v>
      </c>
      <c r="D59" s="57" t="s">
        <v>176</v>
      </c>
      <c r="E59" s="45" t="s">
        <v>21</v>
      </c>
      <c r="F59" s="40">
        <f>SUM(F13+F43)</f>
        <v>15</v>
      </c>
      <c r="G59" s="40">
        <f t="shared" ref="G59:P59" si="19">SUM(G13+G43)</f>
        <v>90</v>
      </c>
      <c r="H59" s="40">
        <f t="shared" si="19"/>
        <v>24</v>
      </c>
      <c r="I59" s="40">
        <f t="shared" si="19"/>
        <v>20</v>
      </c>
      <c r="J59" s="40">
        <f t="shared" si="19"/>
        <v>62</v>
      </c>
      <c r="K59" s="40">
        <f t="shared" si="19"/>
        <v>0</v>
      </c>
      <c r="L59" s="40">
        <f t="shared" si="19"/>
        <v>48</v>
      </c>
      <c r="M59" s="40">
        <f t="shared" si="19"/>
        <v>0</v>
      </c>
      <c r="N59" s="40">
        <f>SUM(N13+N43)</f>
        <v>0</v>
      </c>
      <c r="O59" s="40">
        <f t="shared" si="19"/>
        <v>0</v>
      </c>
      <c r="P59" s="40">
        <f t="shared" si="19"/>
        <v>259</v>
      </c>
    </row>
    <row r="60" spans="1:16" s="34" customFormat="1" x14ac:dyDescent="0.2">
      <c r="A60" s="74">
        <f t="shared" si="17"/>
        <v>0</v>
      </c>
      <c r="B60" s="57">
        <v>47</v>
      </c>
      <c r="C60" s="58" t="s">
        <v>6</v>
      </c>
      <c r="D60" s="57" t="s">
        <v>176</v>
      </c>
      <c r="E60" s="42" t="s">
        <v>22</v>
      </c>
      <c r="F60" s="40">
        <f>SUM(F14+F24+F30+F36+F44)</f>
        <v>906</v>
      </c>
      <c r="G60" s="40">
        <f t="shared" ref="G60:P60" si="20">SUM(G14+G24+G30+G36+G44)</f>
        <v>521</v>
      </c>
      <c r="H60" s="40">
        <f t="shared" si="20"/>
        <v>245</v>
      </c>
      <c r="I60" s="40">
        <f t="shared" si="20"/>
        <v>832</v>
      </c>
      <c r="J60" s="40">
        <f t="shared" si="20"/>
        <v>446</v>
      </c>
      <c r="K60" s="40">
        <f t="shared" si="20"/>
        <v>315</v>
      </c>
      <c r="L60" s="40">
        <f t="shared" si="20"/>
        <v>340</v>
      </c>
      <c r="M60" s="40">
        <f t="shared" si="20"/>
        <v>13</v>
      </c>
      <c r="N60" s="40">
        <f>SUM(N14+N24+N30+N36+N44)</f>
        <v>0</v>
      </c>
      <c r="O60" s="40">
        <f t="shared" si="20"/>
        <v>1</v>
      </c>
      <c r="P60" s="40">
        <f t="shared" si="20"/>
        <v>3619</v>
      </c>
    </row>
    <row r="61" spans="1:16" s="34" customFormat="1" x14ac:dyDescent="0.2">
      <c r="A61" s="74">
        <f t="shared" si="17"/>
        <v>0</v>
      </c>
      <c r="B61" s="57">
        <v>48</v>
      </c>
      <c r="C61" s="58" t="s">
        <v>6</v>
      </c>
      <c r="D61" s="57" t="s">
        <v>177</v>
      </c>
      <c r="E61" s="45" t="s">
        <v>21</v>
      </c>
      <c r="F61" s="40">
        <f>SUM(F15+F45)</f>
        <v>45</v>
      </c>
      <c r="G61" s="40">
        <f t="shared" ref="G61:P61" si="21">SUM(G15+G45)</f>
        <v>229</v>
      </c>
      <c r="H61" s="40">
        <f t="shared" si="21"/>
        <v>8</v>
      </c>
      <c r="I61" s="40">
        <f t="shared" si="21"/>
        <v>23</v>
      </c>
      <c r="J61" s="40">
        <f t="shared" si="21"/>
        <v>200</v>
      </c>
      <c r="K61" s="40">
        <f t="shared" si="21"/>
        <v>4</v>
      </c>
      <c r="L61" s="40">
        <f t="shared" si="21"/>
        <v>88</v>
      </c>
      <c r="M61" s="40">
        <f t="shared" si="21"/>
        <v>0</v>
      </c>
      <c r="N61" s="40">
        <f>SUM(N15+N45)</f>
        <v>0</v>
      </c>
      <c r="O61" s="40">
        <f t="shared" si="21"/>
        <v>0</v>
      </c>
      <c r="P61" s="40">
        <f t="shared" si="21"/>
        <v>597</v>
      </c>
    </row>
    <row r="62" spans="1:16" s="34" customFormat="1" x14ac:dyDescent="0.2">
      <c r="A62" s="74">
        <f t="shared" si="17"/>
        <v>0</v>
      </c>
      <c r="B62" s="57">
        <v>49</v>
      </c>
      <c r="C62" s="58" t="s">
        <v>6</v>
      </c>
      <c r="D62" s="57" t="s">
        <v>177</v>
      </c>
      <c r="E62" s="42" t="s">
        <v>22</v>
      </c>
      <c r="F62" s="40">
        <f>SUM(F16+F25+F31+F37+F46)</f>
        <v>452</v>
      </c>
      <c r="G62" s="40">
        <f t="shared" ref="G62:P62" si="22">SUM(G16+G25+G31+G37+G46)</f>
        <v>264</v>
      </c>
      <c r="H62" s="40">
        <f t="shared" si="22"/>
        <v>41</v>
      </c>
      <c r="I62" s="40">
        <f t="shared" si="22"/>
        <v>72</v>
      </c>
      <c r="J62" s="40">
        <f t="shared" si="22"/>
        <v>129</v>
      </c>
      <c r="K62" s="40">
        <f t="shared" si="22"/>
        <v>12</v>
      </c>
      <c r="L62" s="40">
        <f t="shared" si="22"/>
        <v>79</v>
      </c>
      <c r="M62" s="40">
        <f t="shared" si="22"/>
        <v>0</v>
      </c>
      <c r="N62" s="40">
        <f>SUM(N16+N25+N31+N37+N46)</f>
        <v>0</v>
      </c>
      <c r="O62" s="40">
        <f t="shared" si="22"/>
        <v>0</v>
      </c>
      <c r="P62" s="40">
        <f t="shared" si="22"/>
        <v>1049</v>
      </c>
    </row>
    <row r="63" spans="1:16" s="34" customFormat="1" x14ac:dyDescent="0.2">
      <c r="A63" s="74">
        <f t="shared" si="17"/>
        <v>0</v>
      </c>
      <c r="B63" s="57">
        <v>50</v>
      </c>
      <c r="C63" s="58" t="s">
        <v>6</v>
      </c>
      <c r="D63" s="57" t="s">
        <v>178</v>
      </c>
      <c r="E63" s="45" t="s">
        <v>21</v>
      </c>
      <c r="F63" s="40">
        <f>SUM(F17+F47)</f>
        <v>0</v>
      </c>
      <c r="G63" s="40">
        <f t="shared" ref="G63:P63" si="23">SUM(G17+G47)</f>
        <v>24</v>
      </c>
      <c r="H63" s="40">
        <f t="shared" si="23"/>
        <v>0</v>
      </c>
      <c r="I63" s="40">
        <f t="shared" si="23"/>
        <v>0</v>
      </c>
      <c r="J63" s="40">
        <f t="shared" si="23"/>
        <v>0</v>
      </c>
      <c r="K63" s="40">
        <f t="shared" si="23"/>
        <v>0</v>
      </c>
      <c r="L63" s="40">
        <f t="shared" si="23"/>
        <v>1</v>
      </c>
      <c r="M63" s="40">
        <f t="shared" si="23"/>
        <v>0</v>
      </c>
      <c r="N63" s="40">
        <f>SUM(N17+N47)</f>
        <v>0</v>
      </c>
      <c r="O63" s="40">
        <f t="shared" si="23"/>
        <v>0</v>
      </c>
      <c r="P63" s="40">
        <f t="shared" si="23"/>
        <v>25</v>
      </c>
    </row>
    <row r="64" spans="1:16" s="34" customFormat="1" x14ac:dyDescent="0.2">
      <c r="A64" s="74">
        <f t="shared" si="17"/>
        <v>0</v>
      </c>
      <c r="B64" s="57">
        <v>51</v>
      </c>
      <c r="C64" s="58" t="s">
        <v>6</v>
      </c>
      <c r="D64" s="57" t="s">
        <v>178</v>
      </c>
      <c r="E64" s="42" t="s">
        <v>22</v>
      </c>
      <c r="F64" s="40">
        <f>SUM(F18+F26+F32+F38+F48)</f>
        <v>47</v>
      </c>
      <c r="G64" s="40">
        <f t="shared" ref="G64:P64" si="24">SUM(G18+G26+G32+G38+G48)</f>
        <v>138</v>
      </c>
      <c r="H64" s="40">
        <f t="shared" si="24"/>
        <v>9</v>
      </c>
      <c r="I64" s="40">
        <f t="shared" si="24"/>
        <v>59</v>
      </c>
      <c r="J64" s="40">
        <f t="shared" si="24"/>
        <v>39</v>
      </c>
      <c r="K64" s="40">
        <f t="shared" si="24"/>
        <v>4</v>
      </c>
      <c r="L64" s="40">
        <f t="shared" si="24"/>
        <v>7</v>
      </c>
      <c r="M64" s="40">
        <f t="shared" si="24"/>
        <v>0</v>
      </c>
      <c r="N64" s="40">
        <f>SUM(N18+N26+N32+N38+N48)</f>
        <v>0</v>
      </c>
      <c r="O64" s="40">
        <f t="shared" si="24"/>
        <v>0</v>
      </c>
      <c r="P64" s="40">
        <f t="shared" si="24"/>
        <v>303</v>
      </c>
    </row>
    <row r="65" spans="1:16" s="33" customFormat="1" ht="12" x14ac:dyDescent="0.2">
      <c r="A65" s="74">
        <f t="shared" si="17"/>
        <v>0</v>
      </c>
      <c r="B65" s="57">
        <v>52</v>
      </c>
      <c r="C65" s="59" t="s">
        <v>6</v>
      </c>
      <c r="D65" s="60" t="s">
        <v>9</v>
      </c>
      <c r="E65" s="60" t="s">
        <v>23</v>
      </c>
      <c r="F65" s="60">
        <f>SUM(F57+F59+F61+F63)</f>
        <v>73</v>
      </c>
      <c r="G65" s="60">
        <f t="shared" ref="G65:P65" si="25">SUM(G57+G59+G61+G63)</f>
        <v>426</v>
      </c>
      <c r="H65" s="60">
        <f t="shared" si="25"/>
        <v>34</v>
      </c>
      <c r="I65" s="60">
        <f t="shared" si="25"/>
        <v>65</v>
      </c>
      <c r="J65" s="60">
        <f t="shared" si="25"/>
        <v>486</v>
      </c>
      <c r="K65" s="60">
        <f t="shared" si="25"/>
        <v>20</v>
      </c>
      <c r="L65" s="60">
        <f t="shared" si="25"/>
        <v>239</v>
      </c>
      <c r="M65" s="60">
        <f t="shared" si="25"/>
        <v>1</v>
      </c>
      <c r="N65" s="60">
        <f>SUM(N57+N59+N61+N63)</f>
        <v>1</v>
      </c>
      <c r="O65" s="60">
        <f t="shared" si="25"/>
        <v>0</v>
      </c>
      <c r="P65" s="60">
        <f t="shared" si="25"/>
        <v>1345</v>
      </c>
    </row>
    <row r="66" spans="1:16" s="33" customFormat="1" ht="12" x14ac:dyDescent="0.2">
      <c r="A66" s="74">
        <f t="shared" si="17"/>
        <v>0</v>
      </c>
      <c r="B66" s="57">
        <v>53</v>
      </c>
      <c r="C66" s="59" t="s">
        <v>6</v>
      </c>
      <c r="D66" s="60" t="s">
        <v>9</v>
      </c>
      <c r="E66" s="60" t="s">
        <v>24</v>
      </c>
      <c r="F66" s="60">
        <f>SUM(F58+F60+F62+F64)</f>
        <v>1750</v>
      </c>
      <c r="G66" s="60">
        <f t="shared" ref="G66:P66" si="26">SUM(G58+G60+G62+G64)</f>
        <v>1084</v>
      </c>
      <c r="H66" s="60">
        <f t="shared" si="26"/>
        <v>295</v>
      </c>
      <c r="I66" s="60">
        <f t="shared" si="26"/>
        <v>1612</v>
      </c>
      <c r="J66" s="60">
        <f t="shared" si="26"/>
        <v>918</v>
      </c>
      <c r="K66" s="60">
        <f t="shared" si="26"/>
        <v>388</v>
      </c>
      <c r="L66" s="60">
        <f t="shared" si="26"/>
        <v>599</v>
      </c>
      <c r="M66" s="60">
        <f t="shared" si="26"/>
        <v>16</v>
      </c>
      <c r="N66" s="60">
        <f>SUM(N58+N60+N62+N64)</f>
        <v>0</v>
      </c>
      <c r="O66" s="60">
        <f t="shared" si="26"/>
        <v>2</v>
      </c>
      <c r="P66" s="60">
        <f t="shared" si="26"/>
        <v>6664</v>
      </c>
    </row>
    <row r="67" spans="1:16" s="33" customFormat="1" ht="12" x14ac:dyDescent="0.2">
      <c r="A67" s="74">
        <f t="shared" si="17"/>
        <v>0</v>
      </c>
      <c r="B67" s="57">
        <v>54</v>
      </c>
      <c r="C67" s="59" t="s">
        <v>6</v>
      </c>
      <c r="D67" s="60" t="s">
        <v>9</v>
      </c>
      <c r="E67" s="60" t="s">
        <v>15</v>
      </c>
      <c r="F67" s="60">
        <f>SUM(F65+F66)</f>
        <v>1823</v>
      </c>
      <c r="G67" s="60">
        <f t="shared" ref="G67:P67" si="27">SUM(G65+G66)</f>
        <v>1510</v>
      </c>
      <c r="H67" s="60">
        <f t="shared" si="27"/>
        <v>329</v>
      </c>
      <c r="I67" s="60">
        <f t="shared" si="27"/>
        <v>1677</v>
      </c>
      <c r="J67" s="60">
        <f t="shared" si="27"/>
        <v>1404</v>
      </c>
      <c r="K67" s="60">
        <f t="shared" si="27"/>
        <v>408</v>
      </c>
      <c r="L67" s="60">
        <f t="shared" si="27"/>
        <v>838</v>
      </c>
      <c r="M67" s="60">
        <f t="shared" si="27"/>
        <v>17</v>
      </c>
      <c r="N67" s="60">
        <f t="shared" si="27"/>
        <v>1</v>
      </c>
      <c r="O67" s="60">
        <f t="shared" si="27"/>
        <v>2</v>
      </c>
      <c r="P67" s="60">
        <f t="shared" si="27"/>
        <v>8009</v>
      </c>
    </row>
    <row r="68" spans="1:16" ht="12.75" customHeight="1" x14ac:dyDescent="0.2">
      <c r="A68" s="465" t="s">
        <v>153</v>
      </c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</row>
    <row r="69" spans="1:16" x14ac:dyDescent="0.2">
      <c r="C69" s="259" t="s">
        <v>16</v>
      </c>
    </row>
    <row r="70" spans="1:16" x14ac:dyDescent="0.2">
      <c r="C70" s="259" t="s">
        <v>28</v>
      </c>
    </row>
    <row r="71" spans="1:16" x14ac:dyDescent="0.2">
      <c r="C71" s="259" t="s">
        <v>29</v>
      </c>
    </row>
    <row r="72" spans="1:16" x14ac:dyDescent="0.2">
      <c r="C72" s="259" t="s">
        <v>30</v>
      </c>
    </row>
    <row r="73" spans="1:16" x14ac:dyDescent="0.2">
      <c r="C73" s="259" t="s">
        <v>31</v>
      </c>
    </row>
  </sheetData>
  <mergeCells count="13">
    <mergeCell ref="O1:P1"/>
    <mergeCell ref="P4:P5"/>
    <mergeCell ref="C2:P2"/>
    <mergeCell ref="A3:P3"/>
    <mergeCell ref="A4:A6"/>
    <mergeCell ref="B4:B6"/>
    <mergeCell ref="D8:E8"/>
    <mergeCell ref="D9:E9"/>
    <mergeCell ref="D4:D6"/>
    <mergeCell ref="A68:N68"/>
    <mergeCell ref="C8:C9"/>
    <mergeCell ref="D7:E7"/>
    <mergeCell ref="C4:C6"/>
  </mergeCells>
  <phoneticPr fontId="0" type="noConversion"/>
  <printOptions horizontalCentered="1"/>
  <pageMargins left="0.75" right="0.75" top="1" bottom="1" header="0.25" footer="0.25"/>
  <pageSetup paperSize="9" scale="75" orientation="landscape" horizontalDpi="300" verticalDpi="300" r:id="rId1"/>
  <headerFooter alignWithMargins="0">
    <oddHeader>&amp;R&amp;"Arial,Bold"&amp;8APLICATIE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8" zoomScaleNormal="98" workbookViewId="0">
      <selection activeCell="E8" sqref="E8"/>
    </sheetView>
  </sheetViews>
  <sheetFormatPr defaultRowHeight="12.75" x14ac:dyDescent="0.2"/>
  <cols>
    <col min="1" max="1" width="4.140625" bestFit="1" customWidth="1"/>
    <col min="2" max="2" width="19.140625" customWidth="1"/>
    <col min="3" max="3" width="18" customWidth="1"/>
    <col min="4" max="4" width="14" customWidth="1"/>
    <col min="5" max="6" width="11.5703125" bestFit="1" customWidth="1"/>
    <col min="7" max="7" width="14" customWidth="1"/>
    <col min="8" max="9" width="11.5703125" bestFit="1" customWidth="1"/>
    <col min="10" max="10" width="0.7109375" customWidth="1"/>
    <col min="11" max="11" width="8.85546875" customWidth="1"/>
  </cols>
  <sheetData>
    <row r="1" spans="1:13" x14ac:dyDescent="0.2">
      <c r="A1" s="77"/>
      <c r="B1" s="172" t="s">
        <v>170</v>
      </c>
      <c r="C1" s="77"/>
      <c r="D1" s="77"/>
      <c r="E1" s="77"/>
      <c r="F1" s="77"/>
      <c r="G1" s="77"/>
      <c r="H1" s="77"/>
      <c r="I1" s="77"/>
    </row>
    <row r="2" spans="1:13" x14ac:dyDescent="0.2">
      <c r="A2" s="77"/>
      <c r="B2" s="173" t="s">
        <v>73</v>
      </c>
      <c r="C2" s="350">
        <v>41364</v>
      </c>
      <c r="D2" s="77"/>
      <c r="E2" s="77"/>
      <c r="F2" s="77"/>
      <c r="G2" s="77"/>
      <c r="H2" s="77"/>
      <c r="I2" s="77"/>
    </row>
    <row r="3" spans="1:13" ht="52.5" customHeight="1" x14ac:dyDescent="0.2">
      <c r="A3" s="481" t="s">
        <v>283</v>
      </c>
      <c r="B3" s="481"/>
      <c r="C3" s="481"/>
      <c r="D3" s="481"/>
      <c r="E3" s="481"/>
      <c r="F3" s="481"/>
      <c r="G3" s="481"/>
      <c r="H3" s="481"/>
      <c r="I3" s="481"/>
    </row>
    <row r="4" spans="1:13" x14ac:dyDescent="0.2">
      <c r="A4" s="81"/>
      <c r="B4" s="482"/>
      <c r="C4" s="482"/>
      <c r="D4" s="214"/>
      <c r="E4" s="214"/>
      <c r="F4" s="214"/>
      <c r="G4" s="214"/>
      <c r="H4" s="214"/>
      <c r="I4" s="214"/>
    </row>
    <row r="5" spans="1:13" ht="45" customHeight="1" thickBot="1" x14ac:dyDescent="0.25">
      <c r="A5" s="483" t="s">
        <v>132</v>
      </c>
      <c r="B5" s="485" t="s">
        <v>76</v>
      </c>
      <c r="C5" s="237" t="s">
        <v>139</v>
      </c>
      <c r="D5" s="478" t="s">
        <v>142</v>
      </c>
      <c r="E5" s="479"/>
      <c r="F5" s="480"/>
      <c r="G5" s="478" t="s">
        <v>143</v>
      </c>
      <c r="H5" s="479"/>
      <c r="I5" s="480"/>
      <c r="J5" s="270"/>
    </row>
    <row r="6" spans="1:13" s="94" customFormat="1" ht="36.75" customHeight="1" thickBot="1" x14ac:dyDescent="0.25">
      <c r="A6" s="484"/>
      <c r="B6" s="486"/>
      <c r="C6" s="221" t="s">
        <v>125</v>
      </c>
      <c r="D6" s="256" t="s">
        <v>144</v>
      </c>
      <c r="E6" s="249" t="s">
        <v>140</v>
      </c>
      <c r="F6" s="249" t="s">
        <v>141</v>
      </c>
      <c r="G6" s="256" t="s">
        <v>145</v>
      </c>
      <c r="H6" s="249" t="s">
        <v>140</v>
      </c>
      <c r="I6" s="249" t="s">
        <v>141</v>
      </c>
      <c r="J6" s="271"/>
      <c r="K6" s="277" t="s">
        <v>183</v>
      </c>
      <c r="L6" s="278" t="s">
        <v>184</v>
      </c>
      <c r="M6" s="277" t="s">
        <v>185</v>
      </c>
    </row>
    <row r="7" spans="1:13" ht="13.5" customHeight="1" thickBot="1" x14ac:dyDescent="0.25">
      <c r="A7" s="267">
        <v>0</v>
      </c>
      <c r="B7" s="267">
        <v>1</v>
      </c>
      <c r="C7" s="267" t="s">
        <v>162</v>
      </c>
      <c r="D7" s="267" t="s">
        <v>126</v>
      </c>
      <c r="E7" s="267">
        <v>4</v>
      </c>
      <c r="F7" s="267">
        <v>5</v>
      </c>
      <c r="G7" s="267" t="s">
        <v>127</v>
      </c>
      <c r="H7" s="267">
        <v>7</v>
      </c>
      <c r="I7" s="267">
        <v>8</v>
      </c>
      <c r="J7" s="270"/>
      <c r="K7" s="273"/>
    </row>
    <row r="8" spans="1:13" s="254" customFormat="1" ht="13.5" thickBot="1" x14ac:dyDescent="0.25">
      <c r="A8" s="255">
        <v>1</v>
      </c>
      <c r="B8" s="216" t="s">
        <v>281</v>
      </c>
      <c r="C8" s="252">
        <f>D8+G8</f>
        <v>8009</v>
      </c>
      <c r="D8" s="252">
        <f>E8+F8</f>
        <v>1345</v>
      </c>
      <c r="E8" s="253">
        <v>529</v>
      </c>
      <c r="F8" s="253">
        <v>816</v>
      </c>
      <c r="G8" s="252">
        <f>H8+I8</f>
        <v>6664</v>
      </c>
      <c r="H8" s="253">
        <v>2717</v>
      </c>
      <c r="I8" s="253">
        <v>3947</v>
      </c>
      <c r="J8" s="272"/>
      <c r="K8" s="274" t="b">
        <f>IF(C8='N 1 aplicatie'!P7,C8='N 1 aplicatie'!P7)</f>
        <v>1</v>
      </c>
      <c r="L8" s="274" t="b">
        <f>IF(,D8='N 1 aplicatie'!P8,D8='N 1 aplicatie'!P8)</f>
        <v>1</v>
      </c>
      <c r="M8" s="274" t="b">
        <f>IF(,G8='N 1 aplicatie'!P9,G8='N 1 aplicatie'!P9)</f>
        <v>1</v>
      </c>
    </row>
  </sheetData>
  <mergeCells count="6">
    <mergeCell ref="G5:I5"/>
    <mergeCell ref="A3:I3"/>
    <mergeCell ref="B4:C4"/>
    <mergeCell ref="A5:A6"/>
    <mergeCell ref="B5:B6"/>
    <mergeCell ref="D5:F5"/>
  </mergeCells>
  <phoneticPr fontId="4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2"/>
  <sheetViews>
    <sheetView zoomScale="73" zoomScaleNormal="73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124" sqref="G124"/>
    </sheetView>
  </sheetViews>
  <sheetFormatPr defaultRowHeight="12.75" x14ac:dyDescent="0.2"/>
  <cols>
    <col min="1" max="1" width="7" customWidth="1"/>
    <col min="2" max="2" width="4.140625" style="88" customWidth="1"/>
    <col min="3" max="3" width="13" customWidth="1"/>
    <col min="4" max="4" width="6.7109375" customWidth="1"/>
    <col min="5" max="44" width="4.7109375" customWidth="1"/>
  </cols>
  <sheetData>
    <row r="1" spans="1:44" x14ac:dyDescent="0.2">
      <c r="A1" s="260" t="s">
        <v>16</v>
      </c>
      <c r="B1" s="261" t="s">
        <v>18</v>
      </c>
      <c r="C1" s="262"/>
      <c r="D1" s="262"/>
      <c r="E1" s="262"/>
      <c r="F1" s="262"/>
      <c r="G1" s="262"/>
      <c r="H1" s="262"/>
      <c r="I1" s="262"/>
      <c r="J1" s="262"/>
      <c r="K1" s="262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x14ac:dyDescent="0.2">
      <c r="A2" s="77"/>
      <c r="B2" s="78"/>
      <c r="C2" s="79" t="s">
        <v>33</v>
      </c>
      <c r="D2" s="500" t="s">
        <v>171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</row>
    <row r="3" spans="1:44" s="82" customFormat="1" x14ac:dyDescent="0.2">
      <c r="A3" s="80"/>
      <c r="B3" s="501">
        <v>41364</v>
      </c>
      <c r="C3" s="501"/>
      <c r="D3" s="505" t="s">
        <v>35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</row>
    <row r="4" spans="1:44" s="82" customFormat="1" ht="12" thickBot="1" x14ac:dyDescent="0.25">
      <c r="A4" s="80"/>
      <c r="B4" s="174" t="s">
        <v>168</v>
      </c>
      <c r="C4" s="80"/>
      <c r="D4" s="80"/>
      <c r="E4" s="80"/>
      <c r="F4" s="80"/>
      <c r="G4" s="80"/>
      <c r="H4" s="80"/>
      <c r="I4" s="85"/>
      <c r="J4" s="85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s="82" customFormat="1" ht="17.25" customHeight="1" thickBot="1" x14ac:dyDescent="0.25">
      <c r="A5" s="80"/>
      <c r="B5" s="83"/>
      <c r="C5" s="86" t="s">
        <v>36</v>
      </c>
      <c r="D5" s="502" t="s">
        <v>281</v>
      </c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4"/>
      <c r="T5" s="87"/>
      <c r="U5" s="87"/>
      <c r="V5" s="87"/>
      <c r="W5" s="75" t="s">
        <v>284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1:44" ht="12" customHeight="1" x14ac:dyDescent="0.2">
      <c r="A6" s="77"/>
      <c r="B6" s="78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hidden="1" x14ac:dyDescent="0.2"/>
    <row r="8" spans="1:44" s="94" customFormat="1" ht="45.75" customHeight="1" x14ac:dyDescent="0.2">
      <c r="A8" s="490" t="s">
        <v>37</v>
      </c>
      <c r="B8" s="89" t="s">
        <v>38</v>
      </c>
      <c r="C8" s="90" t="s">
        <v>39</v>
      </c>
      <c r="D8" s="492" t="s">
        <v>40</v>
      </c>
      <c r="E8" s="91" t="s">
        <v>10</v>
      </c>
      <c r="F8" s="92" t="s">
        <v>11</v>
      </c>
      <c r="G8" s="126" t="s">
        <v>12</v>
      </c>
      <c r="H8" s="93" t="s">
        <v>27</v>
      </c>
      <c r="I8" s="91" t="s">
        <v>10</v>
      </c>
      <c r="J8" s="92" t="s">
        <v>11</v>
      </c>
      <c r="K8" s="126" t="s">
        <v>12</v>
      </c>
      <c r="L8" s="93" t="s">
        <v>27</v>
      </c>
      <c r="M8" s="91" t="s">
        <v>10</v>
      </c>
      <c r="N8" s="92" t="s">
        <v>11</v>
      </c>
      <c r="O8" s="126" t="s">
        <v>12</v>
      </c>
      <c r="P8" s="93" t="s">
        <v>27</v>
      </c>
      <c r="Q8" s="91" t="s">
        <v>10</v>
      </c>
      <c r="R8" s="92" t="s">
        <v>11</v>
      </c>
      <c r="S8" s="126" t="s">
        <v>12</v>
      </c>
      <c r="T8" s="93" t="s">
        <v>27</v>
      </c>
      <c r="U8" s="91" t="s">
        <v>10</v>
      </c>
      <c r="V8" s="92" t="s">
        <v>11</v>
      </c>
      <c r="W8" s="126" t="s">
        <v>12</v>
      </c>
      <c r="X8" s="93" t="s">
        <v>27</v>
      </c>
      <c r="Y8" s="91" t="s">
        <v>10</v>
      </c>
      <c r="Z8" s="92" t="s">
        <v>11</v>
      </c>
      <c r="AA8" s="126" t="s">
        <v>12</v>
      </c>
      <c r="AB8" s="93" t="s">
        <v>27</v>
      </c>
      <c r="AC8" s="91" t="s">
        <v>10</v>
      </c>
      <c r="AD8" s="92" t="s">
        <v>11</v>
      </c>
      <c r="AE8" s="126" t="s">
        <v>12</v>
      </c>
      <c r="AF8" s="93" t="s">
        <v>27</v>
      </c>
      <c r="AG8" s="91" t="s">
        <v>10</v>
      </c>
      <c r="AH8" s="92" t="s">
        <v>11</v>
      </c>
      <c r="AI8" s="126" t="s">
        <v>12</v>
      </c>
      <c r="AJ8" s="93" t="s">
        <v>27</v>
      </c>
      <c r="AK8" s="91" t="s">
        <v>10</v>
      </c>
      <c r="AL8" s="92" t="s">
        <v>11</v>
      </c>
      <c r="AM8" s="126" t="s">
        <v>12</v>
      </c>
      <c r="AN8" s="93" t="s">
        <v>27</v>
      </c>
      <c r="AO8" s="91" t="s">
        <v>10</v>
      </c>
      <c r="AP8" s="92" t="s">
        <v>11</v>
      </c>
      <c r="AQ8" s="126" t="s">
        <v>12</v>
      </c>
      <c r="AR8" s="93" t="s">
        <v>27</v>
      </c>
    </row>
    <row r="9" spans="1:44" s="94" customFormat="1" ht="23.25" thickBot="1" x14ac:dyDescent="0.25">
      <c r="A9" s="491"/>
      <c r="B9" s="95" t="s">
        <v>19</v>
      </c>
      <c r="C9" s="90" t="s">
        <v>41</v>
      </c>
      <c r="D9" s="493"/>
      <c r="E9" s="494" t="s">
        <v>42</v>
      </c>
      <c r="F9" s="495"/>
      <c r="G9" s="495"/>
      <c r="H9" s="496"/>
      <c r="I9" s="494" t="s">
        <v>1</v>
      </c>
      <c r="J9" s="495"/>
      <c r="K9" s="495"/>
      <c r="L9" s="496"/>
      <c r="M9" s="494" t="s">
        <v>2</v>
      </c>
      <c r="N9" s="495"/>
      <c r="O9" s="495"/>
      <c r="P9" s="496"/>
      <c r="Q9" s="494" t="s">
        <v>3</v>
      </c>
      <c r="R9" s="495"/>
      <c r="S9" s="495"/>
      <c r="T9" s="496"/>
      <c r="U9" s="494" t="s">
        <v>189</v>
      </c>
      <c r="V9" s="495"/>
      <c r="W9" s="495"/>
      <c r="X9" s="496"/>
      <c r="Y9" s="494" t="s">
        <v>180</v>
      </c>
      <c r="Z9" s="495"/>
      <c r="AA9" s="495"/>
      <c r="AB9" s="496"/>
      <c r="AC9" s="494" t="s">
        <v>4</v>
      </c>
      <c r="AD9" s="495"/>
      <c r="AE9" s="495"/>
      <c r="AF9" s="496"/>
      <c r="AG9" s="494" t="s">
        <v>182</v>
      </c>
      <c r="AH9" s="495"/>
      <c r="AI9" s="495"/>
      <c r="AJ9" s="496"/>
      <c r="AK9" s="494" t="s">
        <v>43</v>
      </c>
      <c r="AL9" s="495"/>
      <c r="AM9" s="495"/>
      <c r="AN9" s="496"/>
      <c r="AO9" s="494" t="s">
        <v>181</v>
      </c>
      <c r="AP9" s="495"/>
      <c r="AQ9" s="495"/>
      <c r="AR9" s="496"/>
    </row>
    <row r="10" spans="1:44" ht="13.5" thickBot="1" x14ac:dyDescent="0.25">
      <c r="A10" s="96"/>
      <c r="B10" s="97">
        <v>0</v>
      </c>
      <c r="C10" s="98" t="s">
        <v>44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</row>
    <row r="11" spans="1:44" s="94" customFormat="1" ht="26.25" thickBot="1" x14ac:dyDescent="0.25">
      <c r="A11" s="100">
        <f>$A$10</f>
        <v>0</v>
      </c>
      <c r="B11" s="101">
        <v>1</v>
      </c>
      <c r="C11" s="102" t="s">
        <v>17</v>
      </c>
      <c r="D11" s="238">
        <f>SUM(E11:AR11)</f>
        <v>8009</v>
      </c>
      <c r="E11" s="497">
        <f>E55+F55+G55+H55</f>
        <v>1823</v>
      </c>
      <c r="F11" s="498"/>
      <c r="G11" s="498"/>
      <c r="H11" s="499"/>
      <c r="I11" s="497">
        <f>I55+J55+K55+L55</f>
        <v>1510</v>
      </c>
      <c r="J11" s="498"/>
      <c r="K11" s="498"/>
      <c r="L11" s="499"/>
      <c r="M11" s="497">
        <f>M55+N55+O55+P55</f>
        <v>329</v>
      </c>
      <c r="N11" s="498"/>
      <c r="O11" s="498"/>
      <c r="P11" s="499"/>
      <c r="Q11" s="497">
        <f>Q55+R55+S55+T55</f>
        <v>1677</v>
      </c>
      <c r="R11" s="498"/>
      <c r="S11" s="498"/>
      <c r="T11" s="499"/>
      <c r="U11" s="497">
        <f>U55+V55+W55+X55</f>
        <v>1404</v>
      </c>
      <c r="V11" s="498"/>
      <c r="W11" s="498"/>
      <c r="X11" s="499"/>
      <c r="Y11" s="497">
        <f>Y55+Z55+AA55+AB55</f>
        <v>408</v>
      </c>
      <c r="Z11" s="498"/>
      <c r="AA11" s="498"/>
      <c r="AB11" s="499"/>
      <c r="AC11" s="497">
        <f>AC55+AD55+AE55+AF55</f>
        <v>838</v>
      </c>
      <c r="AD11" s="498"/>
      <c r="AE11" s="498"/>
      <c r="AF11" s="499"/>
      <c r="AG11" s="497">
        <f>AG55+AH55+AI55+AJ55</f>
        <v>17</v>
      </c>
      <c r="AH11" s="498"/>
      <c r="AI11" s="498"/>
      <c r="AJ11" s="499"/>
      <c r="AK11" s="497">
        <f>AK55+AL55+AM55+AN55</f>
        <v>1</v>
      </c>
      <c r="AL11" s="498"/>
      <c r="AM11" s="498"/>
      <c r="AN11" s="499"/>
      <c r="AO11" s="497">
        <f>AO55+AP55+AQ55+AR55</f>
        <v>2</v>
      </c>
      <c r="AP11" s="498"/>
      <c r="AQ11" s="498"/>
      <c r="AR11" s="499"/>
    </row>
    <row r="12" spans="1:44" x14ac:dyDescent="0.2">
      <c r="A12" s="100">
        <f t="shared" ref="A12:A75" si="0">$A$10</f>
        <v>0</v>
      </c>
      <c r="B12" s="104"/>
      <c r="C12" s="105" t="s">
        <v>45</v>
      </c>
      <c r="D12" s="239">
        <v>1</v>
      </c>
      <c r="E12" s="239">
        <v>2</v>
      </c>
      <c r="F12" s="239">
        <v>3</v>
      </c>
      <c r="G12" s="239">
        <v>4</v>
      </c>
      <c r="H12" s="239">
        <v>5</v>
      </c>
      <c r="I12" s="239">
        <v>6</v>
      </c>
      <c r="J12" s="239">
        <v>7</v>
      </c>
      <c r="K12" s="239">
        <v>8</v>
      </c>
      <c r="L12" s="239">
        <v>9</v>
      </c>
      <c r="M12" s="239">
        <v>10</v>
      </c>
      <c r="N12" s="239">
        <v>11</v>
      </c>
      <c r="O12" s="239">
        <v>12</v>
      </c>
      <c r="P12" s="239">
        <v>13</v>
      </c>
      <c r="Q12" s="239">
        <v>14</v>
      </c>
      <c r="R12" s="239">
        <v>15</v>
      </c>
      <c r="S12" s="239">
        <v>16</v>
      </c>
      <c r="T12" s="239">
        <v>17</v>
      </c>
      <c r="U12" s="239">
        <v>18</v>
      </c>
      <c r="V12" s="239">
        <v>19</v>
      </c>
      <c r="W12" s="239">
        <v>20</v>
      </c>
      <c r="X12" s="239">
        <v>21</v>
      </c>
      <c r="Y12" s="239">
        <v>22</v>
      </c>
      <c r="Z12" s="239">
        <v>23</v>
      </c>
      <c r="AA12" s="239">
        <v>24</v>
      </c>
      <c r="AB12" s="239">
        <v>25</v>
      </c>
      <c r="AC12" s="239">
        <v>26</v>
      </c>
      <c r="AD12" s="239">
        <v>27</v>
      </c>
      <c r="AE12" s="239">
        <v>28</v>
      </c>
      <c r="AF12" s="239">
        <v>29</v>
      </c>
      <c r="AG12" s="239">
        <v>30</v>
      </c>
      <c r="AH12" s="239">
        <v>31</v>
      </c>
      <c r="AI12" s="239">
        <v>32</v>
      </c>
      <c r="AJ12" s="239">
        <v>33</v>
      </c>
      <c r="AK12" s="239">
        <v>34</v>
      </c>
      <c r="AL12" s="239">
        <v>35</v>
      </c>
      <c r="AM12" s="239">
        <v>36</v>
      </c>
      <c r="AN12" s="239">
        <v>37</v>
      </c>
      <c r="AO12" s="239">
        <v>38</v>
      </c>
      <c r="AP12" s="239">
        <v>39</v>
      </c>
      <c r="AQ12" s="239">
        <v>40</v>
      </c>
      <c r="AR12" s="239">
        <v>41</v>
      </c>
    </row>
    <row r="13" spans="1:44" ht="13.5" thickBot="1" x14ac:dyDescent="0.25">
      <c r="A13" s="100">
        <f t="shared" si="0"/>
        <v>0</v>
      </c>
      <c r="B13" s="106"/>
      <c r="C13" s="107" t="s">
        <v>154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</row>
    <row r="14" spans="1:44" s="94" customFormat="1" ht="37.5" thickBot="1" x14ac:dyDescent="0.25">
      <c r="A14" s="100">
        <f t="shared" si="0"/>
        <v>0</v>
      </c>
      <c r="B14" s="101">
        <v>2</v>
      </c>
      <c r="C14" s="102" t="s">
        <v>46</v>
      </c>
      <c r="D14" s="103">
        <f t="shared" ref="D14:AR14" si="1">SUM(D15:D33)</f>
        <v>4102</v>
      </c>
      <c r="E14" s="344">
        <f t="shared" si="1"/>
        <v>184</v>
      </c>
      <c r="F14" s="288">
        <f t="shared" si="1"/>
        <v>451</v>
      </c>
      <c r="G14" s="288">
        <f t="shared" si="1"/>
        <v>259</v>
      </c>
      <c r="H14" s="345">
        <f t="shared" si="1"/>
        <v>13</v>
      </c>
      <c r="I14" s="344">
        <f t="shared" si="1"/>
        <v>105</v>
      </c>
      <c r="J14" s="288">
        <f t="shared" si="1"/>
        <v>299</v>
      </c>
      <c r="K14" s="288">
        <f t="shared" si="1"/>
        <v>275</v>
      </c>
      <c r="L14" s="345">
        <f t="shared" si="1"/>
        <v>114</v>
      </c>
      <c r="M14" s="345">
        <f t="shared" si="1"/>
        <v>2</v>
      </c>
      <c r="N14" s="288">
        <f t="shared" si="1"/>
        <v>119</v>
      </c>
      <c r="O14" s="288">
        <f t="shared" si="1"/>
        <v>29</v>
      </c>
      <c r="P14" s="345">
        <f t="shared" si="1"/>
        <v>5</v>
      </c>
      <c r="Q14" s="344">
        <f t="shared" si="1"/>
        <v>391</v>
      </c>
      <c r="R14" s="288">
        <f t="shared" si="1"/>
        <v>549</v>
      </c>
      <c r="S14" s="288">
        <f t="shared" si="1"/>
        <v>47</v>
      </c>
      <c r="T14" s="345">
        <f t="shared" si="1"/>
        <v>29</v>
      </c>
      <c r="U14" s="344">
        <f t="shared" si="1"/>
        <v>240</v>
      </c>
      <c r="V14" s="288">
        <f t="shared" si="1"/>
        <v>229</v>
      </c>
      <c r="W14" s="288">
        <f t="shared" si="1"/>
        <v>146</v>
      </c>
      <c r="X14" s="288">
        <f t="shared" si="1"/>
        <v>16</v>
      </c>
      <c r="Y14" s="344">
        <f t="shared" si="1"/>
        <v>29</v>
      </c>
      <c r="Z14" s="288">
        <f t="shared" si="1"/>
        <v>171</v>
      </c>
      <c r="AA14" s="288">
        <f t="shared" si="1"/>
        <v>8</v>
      </c>
      <c r="AB14" s="345">
        <f t="shared" si="1"/>
        <v>3</v>
      </c>
      <c r="AC14" s="344">
        <f t="shared" si="1"/>
        <v>127</v>
      </c>
      <c r="AD14" s="288">
        <f t="shared" si="1"/>
        <v>164</v>
      </c>
      <c r="AE14" s="288">
        <f t="shared" si="1"/>
        <v>85</v>
      </c>
      <c r="AF14" s="345">
        <f t="shared" si="1"/>
        <v>4</v>
      </c>
      <c r="AG14" s="344">
        <f t="shared" si="1"/>
        <v>4</v>
      </c>
      <c r="AH14" s="288">
        <f t="shared" si="1"/>
        <v>3</v>
      </c>
      <c r="AI14" s="288">
        <f t="shared" si="1"/>
        <v>0</v>
      </c>
      <c r="AJ14" s="345">
        <f t="shared" si="1"/>
        <v>0</v>
      </c>
      <c r="AK14" s="109">
        <f t="shared" si="1"/>
        <v>1</v>
      </c>
      <c r="AL14" s="110">
        <f t="shared" si="1"/>
        <v>0</v>
      </c>
      <c r="AM14" s="110">
        <f t="shared" si="1"/>
        <v>0</v>
      </c>
      <c r="AN14" s="111">
        <f t="shared" si="1"/>
        <v>0</v>
      </c>
      <c r="AO14" s="109">
        <f t="shared" si="1"/>
        <v>0</v>
      </c>
      <c r="AP14" s="110">
        <f t="shared" si="1"/>
        <v>1</v>
      </c>
      <c r="AQ14" s="110">
        <f t="shared" si="1"/>
        <v>0</v>
      </c>
      <c r="AR14" s="111">
        <f t="shared" si="1"/>
        <v>0</v>
      </c>
    </row>
    <row r="15" spans="1:44" x14ac:dyDescent="0.2">
      <c r="A15" s="100">
        <f t="shared" si="0"/>
        <v>0</v>
      </c>
      <c r="B15" s="112">
        <v>3</v>
      </c>
      <c r="C15" s="113" t="s">
        <v>47</v>
      </c>
      <c r="D15" s="341">
        <f t="shared" ref="D15:D33" si="2">SUM(E15:AR15)</f>
        <v>192</v>
      </c>
      <c r="E15" s="339">
        <v>2</v>
      </c>
      <c r="F15" s="339">
        <v>2</v>
      </c>
      <c r="G15" s="339">
        <v>10</v>
      </c>
      <c r="H15" s="339">
        <v>0</v>
      </c>
      <c r="I15" s="339">
        <v>9</v>
      </c>
      <c r="J15" s="339">
        <v>8</v>
      </c>
      <c r="K15" s="339">
        <v>71</v>
      </c>
      <c r="L15" s="339">
        <v>11</v>
      </c>
      <c r="M15" s="339">
        <v>0</v>
      </c>
      <c r="N15" s="339">
        <v>0</v>
      </c>
      <c r="O15" s="339">
        <v>1</v>
      </c>
      <c r="P15" s="339">
        <v>0</v>
      </c>
      <c r="Q15" s="339">
        <v>3</v>
      </c>
      <c r="R15" s="339">
        <v>0</v>
      </c>
      <c r="S15" s="339">
        <v>0</v>
      </c>
      <c r="T15" s="339">
        <v>0</v>
      </c>
      <c r="U15" s="339">
        <v>7</v>
      </c>
      <c r="V15" s="339">
        <v>7</v>
      </c>
      <c r="W15" s="339">
        <v>24</v>
      </c>
      <c r="X15" s="339">
        <v>0</v>
      </c>
      <c r="Y15" s="339">
        <v>0</v>
      </c>
      <c r="Z15" s="339">
        <v>0</v>
      </c>
      <c r="AA15" s="339">
        <v>1</v>
      </c>
      <c r="AB15" s="339">
        <v>0</v>
      </c>
      <c r="AC15" s="339">
        <v>10</v>
      </c>
      <c r="AD15" s="339">
        <v>3</v>
      </c>
      <c r="AE15" s="339">
        <v>21</v>
      </c>
      <c r="AF15" s="339">
        <v>1</v>
      </c>
      <c r="AG15" s="339">
        <v>1</v>
      </c>
      <c r="AH15" s="339">
        <v>0</v>
      </c>
      <c r="AI15" s="339">
        <v>0</v>
      </c>
      <c r="AJ15" s="339">
        <v>0</v>
      </c>
      <c r="AK15" s="339">
        <v>0</v>
      </c>
      <c r="AL15" s="339">
        <v>0</v>
      </c>
      <c r="AM15" s="339">
        <v>0</v>
      </c>
      <c r="AN15" s="339">
        <v>0</v>
      </c>
      <c r="AO15" s="339">
        <v>0</v>
      </c>
      <c r="AP15" s="339">
        <v>0</v>
      </c>
      <c r="AQ15" s="339">
        <v>0</v>
      </c>
      <c r="AR15" s="339">
        <v>0</v>
      </c>
    </row>
    <row r="16" spans="1:44" x14ac:dyDescent="0.2">
      <c r="A16" s="100">
        <f t="shared" si="0"/>
        <v>0</v>
      </c>
      <c r="B16" s="112">
        <v>4</v>
      </c>
      <c r="C16" s="114" t="s">
        <v>48</v>
      </c>
      <c r="D16" s="342">
        <f t="shared" si="2"/>
        <v>144</v>
      </c>
      <c r="E16" s="339">
        <v>2</v>
      </c>
      <c r="F16" s="339">
        <v>1</v>
      </c>
      <c r="G16" s="339">
        <v>1</v>
      </c>
      <c r="H16" s="339">
        <v>0</v>
      </c>
      <c r="I16" s="339">
        <v>12</v>
      </c>
      <c r="J16" s="339">
        <v>10</v>
      </c>
      <c r="K16" s="339">
        <v>17</v>
      </c>
      <c r="L16" s="339">
        <v>0</v>
      </c>
      <c r="M16" s="339">
        <v>0</v>
      </c>
      <c r="N16" s="339">
        <v>3</v>
      </c>
      <c r="O16" s="339">
        <v>0</v>
      </c>
      <c r="P16" s="339">
        <v>0</v>
      </c>
      <c r="Q16" s="339">
        <v>1</v>
      </c>
      <c r="R16" s="339">
        <v>1</v>
      </c>
      <c r="S16" s="339">
        <v>5</v>
      </c>
      <c r="T16" s="339">
        <v>0</v>
      </c>
      <c r="U16" s="339">
        <v>29</v>
      </c>
      <c r="V16" s="339">
        <v>3</v>
      </c>
      <c r="W16" s="339">
        <v>29</v>
      </c>
      <c r="X16" s="339">
        <v>0</v>
      </c>
      <c r="Y16" s="339">
        <v>1</v>
      </c>
      <c r="Z16" s="339">
        <v>0</v>
      </c>
      <c r="AA16" s="339">
        <v>2</v>
      </c>
      <c r="AB16" s="339">
        <v>0</v>
      </c>
      <c r="AC16" s="339">
        <v>10</v>
      </c>
      <c r="AD16" s="339">
        <v>4</v>
      </c>
      <c r="AE16" s="339">
        <v>12</v>
      </c>
      <c r="AF16" s="339">
        <v>0</v>
      </c>
      <c r="AG16" s="339">
        <v>0</v>
      </c>
      <c r="AH16" s="339">
        <v>0</v>
      </c>
      <c r="AI16" s="339">
        <v>0</v>
      </c>
      <c r="AJ16" s="339">
        <v>0</v>
      </c>
      <c r="AK16" s="339">
        <v>1</v>
      </c>
      <c r="AL16" s="339">
        <v>0</v>
      </c>
      <c r="AM16" s="339">
        <v>0</v>
      </c>
      <c r="AN16" s="339">
        <v>0</v>
      </c>
      <c r="AO16" s="339">
        <v>0</v>
      </c>
      <c r="AP16" s="339">
        <v>0</v>
      </c>
      <c r="AQ16" s="339">
        <v>0</v>
      </c>
      <c r="AR16" s="339">
        <v>0</v>
      </c>
    </row>
    <row r="17" spans="1:44" x14ac:dyDescent="0.2">
      <c r="A17" s="100">
        <f t="shared" si="0"/>
        <v>0</v>
      </c>
      <c r="B17" s="112">
        <v>5</v>
      </c>
      <c r="C17" s="114" t="s">
        <v>49</v>
      </c>
      <c r="D17" s="342">
        <f t="shared" si="2"/>
        <v>146</v>
      </c>
      <c r="E17" s="339">
        <v>0</v>
      </c>
      <c r="F17" s="339">
        <v>3</v>
      </c>
      <c r="G17" s="339">
        <v>6</v>
      </c>
      <c r="H17" s="339">
        <v>0</v>
      </c>
      <c r="I17" s="339">
        <v>8</v>
      </c>
      <c r="J17" s="339">
        <v>11</v>
      </c>
      <c r="K17" s="339">
        <v>16</v>
      </c>
      <c r="L17" s="339">
        <v>0</v>
      </c>
      <c r="M17" s="339">
        <v>2</v>
      </c>
      <c r="N17" s="339">
        <v>6</v>
      </c>
      <c r="O17" s="339">
        <v>1</v>
      </c>
      <c r="P17" s="339">
        <v>0</v>
      </c>
      <c r="Q17" s="339">
        <v>3</v>
      </c>
      <c r="R17" s="339">
        <v>5</v>
      </c>
      <c r="S17" s="339">
        <v>4</v>
      </c>
      <c r="T17" s="339">
        <v>0</v>
      </c>
      <c r="U17" s="339">
        <v>27</v>
      </c>
      <c r="V17" s="339">
        <v>1</v>
      </c>
      <c r="W17" s="339">
        <v>27</v>
      </c>
      <c r="X17" s="339">
        <v>0</v>
      </c>
      <c r="Y17" s="339">
        <v>1</v>
      </c>
      <c r="Z17" s="339">
        <v>0</v>
      </c>
      <c r="AA17" s="339">
        <v>0</v>
      </c>
      <c r="AB17" s="339">
        <v>0</v>
      </c>
      <c r="AC17" s="339">
        <v>12</v>
      </c>
      <c r="AD17" s="339">
        <v>6</v>
      </c>
      <c r="AE17" s="339">
        <v>7</v>
      </c>
      <c r="AF17" s="339">
        <v>0</v>
      </c>
      <c r="AG17" s="339">
        <v>0</v>
      </c>
      <c r="AH17" s="339">
        <v>0</v>
      </c>
      <c r="AI17" s="339">
        <v>0</v>
      </c>
      <c r="AJ17" s="339">
        <v>0</v>
      </c>
      <c r="AK17" s="339">
        <v>0</v>
      </c>
      <c r="AL17" s="339">
        <v>0</v>
      </c>
      <c r="AM17" s="339">
        <v>0</v>
      </c>
      <c r="AN17" s="339">
        <v>0</v>
      </c>
      <c r="AO17" s="339">
        <v>0</v>
      </c>
      <c r="AP17" s="339">
        <v>0</v>
      </c>
      <c r="AQ17" s="339">
        <v>0</v>
      </c>
      <c r="AR17" s="339">
        <v>0</v>
      </c>
    </row>
    <row r="18" spans="1:44" x14ac:dyDescent="0.2">
      <c r="A18" s="100">
        <f t="shared" si="0"/>
        <v>0</v>
      </c>
      <c r="B18" s="112">
        <v>6</v>
      </c>
      <c r="C18" s="114" t="s">
        <v>50</v>
      </c>
      <c r="D18" s="342">
        <f t="shared" si="2"/>
        <v>99</v>
      </c>
      <c r="E18" s="339">
        <v>2</v>
      </c>
      <c r="F18" s="339">
        <v>1</v>
      </c>
      <c r="G18" s="339">
        <v>5</v>
      </c>
      <c r="H18" s="339">
        <v>0</v>
      </c>
      <c r="I18" s="339">
        <v>4</v>
      </c>
      <c r="J18" s="339">
        <v>11</v>
      </c>
      <c r="K18" s="339">
        <v>4</v>
      </c>
      <c r="L18" s="339">
        <v>0</v>
      </c>
      <c r="M18" s="339">
        <v>0</v>
      </c>
      <c r="N18" s="339">
        <v>5</v>
      </c>
      <c r="O18" s="339">
        <v>3</v>
      </c>
      <c r="P18" s="339">
        <v>0</v>
      </c>
      <c r="Q18" s="339">
        <v>2</v>
      </c>
      <c r="R18" s="339">
        <v>5</v>
      </c>
      <c r="S18" s="339">
        <v>3</v>
      </c>
      <c r="T18" s="339">
        <v>0</v>
      </c>
      <c r="U18" s="339">
        <v>18</v>
      </c>
      <c r="V18" s="339">
        <v>7</v>
      </c>
      <c r="W18" s="339">
        <v>9</v>
      </c>
      <c r="X18" s="339">
        <v>0</v>
      </c>
      <c r="Y18" s="339">
        <v>1</v>
      </c>
      <c r="Z18" s="339">
        <v>0</v>
      </c>
      <c r="AA18" s="339">
        <v>0</v>
      </c>
      <c r="AB18" s="339">
        <v>0</v>
      </c>
      <c r="AC18" s="339">
        <v>9</v>
      </c>
      <c r="AD18" s="339">
        <v>5</v>
      </c>
      <c r="AE18" s="339">
        <v>5</v>
      </c>
      <c r="AF18" s="339">
        <v>0</v>
      </c>
      <c r="AG18" s="339">
        <v>0</v>
      </c>
      <c r="AH18" s="339">
        <v>0</v>
      </c>
      <c r="AI18" s="339">
        <v>0</v>
      </c>
      <c r="AJ18" s="339">
        <v>0</v>
      </c>
      <c r="AK18" s="339">
        <v>0</v>
      </c>
      <c r="AL18" s="339">
        <v>0</v>
      </c>
      <c r="AM18" s="339">
        <v>0</v>
      </c>
      <c r="AN18" s="339">
        <v>0</v>
      </c>
      <c r="AO18" s="339">
        <v>0</v>
      </c>
      <c r="AP18" s="339">
        <v>0</v>
      </c>
      <c r="AQ18" s="339">
        <v>0</v>
      </c>
      <c r="AR18" s="339">
        <v>0</v>
      </c>
    </row>
    <row r="19" spans="1:44" x14ac:dyDescent="0.2">
      <c r="A19" s="100">
        <f t="shared" si="0"/>
        <v>0</v>
      </c>
      <c r="B19" s="112">
        <v>7</v>
      </c>
      <c r="C19" s="114" t="s">
        <v>51</v>
      </c>
      <c r="D19" s="342">
        <f t="shared" si="2"/>
        <v>44</v>
      </c>
      <c r="E19" s="339">
        <v>0</v>
      </c>
      <c r="F19" s="339">
        <v>1</v>
      </c>
      <c r="G19" s="339">
        <v>3</v>
      </c>
      <c r="H19" s="339">
        <v>1</v>
      </c>
      <c r="I19" s="339">
        <v>0</v>
      </c>
      <c r="J19" s="339">
        <v>6</v>
      </c>
      <c r="K19" s="339">
        <v>6</v>
      </c>
      <c r="L19" s="339">
        <v>0</v>
      </c>
      <c r="M19" s="339">
        <v>0</v>
      </c>
      <c r="N19" s="339">
        <v>0</v>
      </c>
      <c r="O19" s="339">
        <v>1</v>
      </c>
      <c r="P19" s="339">
        <v>0</v>
      </c>
      <c r="Q19" s="339">
        <v>0</v>
      </c>
      <c r="R19" s="339">
        <v>1</v>
      </c>
      <c r="S19" s="339">
        <v>0</v>
      </c>
      <c r="T19" s="339">
        <v>0</v>
      </c>
      <c r="U19" s="339">
        <v>2</v>
      </c>
      <c r="V19" s="339">
        <v>2</v>
      </c>
      <c r="W19" s="339">
        <v>2</v>
      </c>
      <c r="X19" s="339">
        <v>0</v>
      </c>
      <c r="Y19" s="339">
        <v>0</v>
      </c>
      <c r="Z19" s="339">
        <v>0</v>
      </c>
      <c r="AA19" s="339">
        <v>0</v>
      </c>
      <c r="AB19" s="339">
        <v>0</v>
      </c>
      <c r="AC19" s="339">
        <v>8</v>
      </c>
      <c r="AD19" s="339">
        <v>9</v>
      </c>
      <c r="AE19" s="339">
        <v>2</v>
      </c>
      <c r="AF19" s="339">
        <v>0</v>
      </c>
      <c r="AG19" s="339">
        <v>0</v>
      </c>
      <c r="AH19" s="339">
        <v>0</v>
      </c>
      <c r="AI19" s="339">
        <v>0</v>
      </c>
      <c r="AJ19" s="339">
        <v>0</v>
      </c>
      <c r="AK19" s="339">
        <v>0</v>
      </c>
      <c r="AL19" s="339">
        <v>0</v>
      </c>
      <c r="AM19" s="339">
        <v>0</v>
      </c>
      <c r="AN19" s="339">
        <v>0</v>
      </c>
      <c r="AO19" s="339">
        <v>0</v>
      </c>
      <c r="AP19" s="339">
        <v>0</v>
      </c>
      <c r="AQ19" s="339">
        <v>0</v>
      </c>
      <c r="AR19" s="339">
        <v>0</v>
      </c>
    </row>
    <row r="20" spans="1:44" x14ac:dyDescent="0.2">
      <c r="A20" s="100">
        <f t="shared" si="0"/>
        <v>0</v>
      </c>
      <c r="B20" s="112">
        <v>8</v>
      </c>
      <c r="C20" s="114" t="s">
        <v>52</v>
      </c>
      <c r="D20" s="342">
        <f t="shared" si="2"/>
        <v>153</v>
      </c>
      <c r="E20" s="339">
        <v>8</v>
      </c>
      <c r="F20" s="339">
        <v>13</v>
      </c>
      <c r="G20" s="339">
        <v>11</v>
      </c>
      <c r="H20" s="339">
        <v>1</v>
      </c>
      <c r="I20" s="339">
        <v>3</v>
      </c>
      <c r="J20" s="339">
        <v>11</v>
      </c>
      <c r="K20" s="339">
        <v>6</v>
      </c>
      <c r="L20" s="339">
        <v>1</v>
      </c>
      <c r="M20" s="339">
        <v>0</v>
      </c>
      <c r="N20" s="339">
        <v>5</v>
      </c>
      <c r="O20" s="339">
        <v>0</v>
      </c>
      <c r="P20" s="339">
        <v>1</v>
      </c>
      <c r="Q20" s="339">
        <v>3</v>
      </c>
      <c r="R20" s="339">
        <v>3</v>
      </c>
      <c r="S20" s="339">
        <v>0</v>
      </c>
      <c r="T20" s="339">
        <v>3</v>
      </c>
      <c r="U20" s="339">
        <v>17</v>
      </c>
      <c r="V20" s="339">
        <v>13</v>
      </c>
      <c r="W20" s="339">
        <v>8</v>
      </c>
      <c r="X20" s="339">
        <v>6</v>
      </c>
      <c r="Y20" s="339">
        <v>3</v>
      </c>
      <c r="Z20" s="339">
        <v>2</v>
      </c>
      <c r="AA20" s="339">
        <v>0</v>
      </c>
      <c r="AB20" s="339">
        <v>1</v>
      </c>
      <c r="AC20" s="339">
        <v>11</v>
      </c>
      <c r="AD20" s="339">
        <v>13</v>
      </c>
      <c r="AE20" s="339">
        <v>6</v>
      </c>
      <c r="AF20" s="339">
        <v>0</v>
      </c>
      <c r="AG20" s="339">
        <v>2</v>
      </c>
      <c r="AH20" s="339">
        <v>2</v>
      </c>
      <c r="AI20" s="339">
        <v>0</v>
      </c>
      <c r="AJ20" s="339">
        <v>0</v>
      </c>
      <c r="AK20" s="339">
        <v>0</v>
      </c>
      <c r="AL20" s="339">
        <v>0</v>
      </c>
      <c r="AM20" s="339">
        <v>0</v>
      </c>
      <c r="AN20" s="339">
        <v>0</v>
      </c>
      <c r="AO20" s="339">
        <v>0</v>
      </c>
      <c r="AP20" s="339">
        <v>0</v>
      </c>
      <c r="AQ20" s="339">
        <v>0</v>
      </c>
      <c r="AR20" s="339">
        <v>0</v>
      </c>
    </row>
    <row r="21" spans="1:44" x14ac:dyDescent="0.2">
      <c r="A21" s="100">
        <f t="shared" si="0"/>
        <v>0</v>
      </c>
      <c r="B21" s="112">
        <v>9</v>
      </c>
      <c r="C21" s="114" t="s">
        <v>53</v>
      </c>
      <c r="D21" s="342">
        <f t="shared" si="2"/>
        <v>212</v>
      </c>
      <c r="E21" s="339">
        <v>14</v>
      </c>
      <c r="F21" s="339">
        <v>12</v>
      </c>
      <c r="G21" s="339">
        <v>16</v>
      </c>
      <c r="H21" s="339">
        <v>1</v>
      </c>
      <c r="I21" s="339">
        <v>2</v>
      </c>
      <c r="J21" s="339">
        <v>13</v>
      </c>
      <c r="K21" s="339">
        <v>8</v>
      </c>
      <c r="L21" s="339">
        <v>2</v>
      </c>
      <c r="M21" s="339">
        <v>0</v>
      </c>
      <c r="N21" s="339">
        <v>11</v>
      </c>
      <c r="O21" s="339">
        <v>2</v>
      </c>
      <c r="P21" s="339">
        <v>1</v>
      </c>
      <c r="Q21" s="339">
        <v>6</v>
      </c>
      <c r="R21" s="339">
        <v>5</v>
      </c>
      <c r="S21" s="339">
        <v>0</v>
      </c>
      <c r="T21" s="339">
        <v>1</v>
      </c>
      <c r="U21" s="339">
        <v>20</v>
      </c>
      <c r="V21" s="339">
        <v>30</v>
      </c>
      <c r="W21" s="339">
        <v>14</v>
      </c>
      <c r="X21" s="339">
        <v>4</v>
      </c>
      <c r="Y21" s="339">
        <v>2</v>
      </c>
      <c r="Z21" s="339">
        <v>18</v>
      </c>
      <c r="AA21" s="339">
        <v>0</v>
      </c>
      <c r="AB21" s="339">
        <v>0</v>
      </c>
      <c r="AC21" s="339">
        <v>9</v>
      </c>
      <c r="AD21" s="339">
        <v>15</v>
      </c>
      <c r="AE21" s="339">
        <v>3</v>
      </c>
      <c r="AF21" s="339">
        <v>0</v>
      </c>
      <c r="AG21" s="339">
        <v>1</v>
      </c>
      <c r="AH21" s="339">
        <v>1</v>
      </c>
      <c r="AI21" s="339">
        <v>0</v>
      </c>
      <c r="AJ21" s="339">
        <v>0</v>
      </c>
      <c r="AK21" s="339">
        <v>0</v>
      </c>
      <c r="AL21" s="339">
        <v>0</v>
      </c>
      <c r="AM21" s="339">
        <v>0</v>
      </c>
      <c r="AN21" s="339">
        <v>0</v>
      </c>
      <c r="AO21" s="339">
        <v>0</v>
      </c>
      <c r="AP21" s="339">
        <v>1</v>
      </c>
      <c r="AQ21" s="339">
        <v>0</v>
      </c>
      <c r="AR21" s="339">
        <v>0</v>
      </c>
    </row>
    <row r="22" spans="1:44" x14ac:dyDescent="0.2">
      <c r="A22" s="100">
        <f t="shared" si="0"/>
        <v>0</v>
      </c>
      <c r="B22" s="112">
        <v>10</v>
      </c>
      <c r="C22" s="114" t="s">
        <v>54</v>
      </c>
      <c r="D22" s="342">
        <f t="shared" si="2"/>
        <v>185</v>
      </c>
      <c r="E22" s="339">
        <v>5</v>
      </c>
      <c r="F22" s="339">
        <v>18</v>
      </c>
      <c r="G22" s="339">
        <v>10</v>
      </c>
      <c r="H22" s="339">
        <v>0</v>
      </c>
      <c r="I22" s="339">
        <v>0</v>
      </c>
      <c r="J22" s="339">
        <v>17</v>
      </c>
      <c r="K22" s="339">
        <v>4</v>
      </c>
      <c r="L22" s="339">
        <v>3</v>
      </c>
      <c r="M22" s="339">
        <v>0</v>
      </c>
      <c r="N22" s="339">
        <v>9</v>
      </c>
      <c r="O22" s="339">
        <v>1</v>
      </c>
      <c r="P22" s="339">
        <v>0</v>
      </c>
      <c r="Q22" s="339">
        <v>7</v>
      </c>
      <c r="R22" s="339">
        <v>9</v>
      </c>
      <c r="S22" s="339">
        <v>1</v>
      </c>
      <c r="T22" s="339">
        <v>0</v>
      </c>
      <c r="U22" s="339">
        <v>20</v>
      </c>
      <c r="V22" s="339">
        <v>21</v>
      </c>
      <c r="W22" s="339">
        <v>7</v>
      </c>
      <c r="X22" s="339">
        <v>1</v>
      </c>
      <c r="Y22" s="339">
        <v>1</v>
      </c>
      <c r="Z22" s="339">
        <v>20</v>
      </c>
      <c r="AA22" s="339">
        <v>0</v>
      </c>
      <c r="AB22" s="339">
        <v>0</v>
      </c>
      <c r="AC22" s="339">
        <v>4</v>
      </c>
      <c r="AD22" s="339">
        <v>22</v>
      </c>
      <c r="AE22" s="339">
        <v>5</v>
      </c>
      <c r="AF22" s="339">
        <v>0</v>
      </c>
      <c r="AG22" s="339">
        <v>0</v>
      </c>
      <c r="AH22" s="339">
        <v>0</v>
      </c>
      <c r="AI22" s="339">
        <v>0</v>
      </c>
      <c r="AJ22" s="339">
        <v>0</v>
      </c>
      <c r="AK22" s="339">
        <v>0</v>
      </c>
      <c r="AL22" s="339">
        <v>0</v>
      </c>
      <c r="AM22" s="339">
        <v>0</v>
      </c>
      <c r="AN22" s="339">
        <v>0</v>
      </c>
      <c r="AO22" s="339">
        <v>0</v>
      </c>
      <c r="AP22" s="339">
        <v>0</v>
      </c>
      <c r="AQ22" s="339">
        <v>0</v>
      </c>
      <c r="AR22" s="339">
        <v>0</v>
      </c>
    </row>
    <row r="23" spans="1:44" x14ac:dyDescent="0.2">
      <c r="A23" s="100">
        <f t="shared" si="0"/>
        <v>0</v>
      </c>
      <c r="B23" s="112">
        <v>11</v>
      </c>
      <c r="C23" s="114" t="s">
        <v>55</v>
      </c>
      <c r="D23" s="342">
        <f t="shared" si="2"/>
        <v>220</v>
      </c>
      <c r="E23" s="339">
        <v>6</v>
      </c>
      <c r="F23" s="339">
        <v>25</v>
      </c>
      <c r="G23" s="339">
        <v>11</v>
      </c>
      <c r="H23" s="339">
        <v>0</v>
      </c>
      <c r="I23" s="339">
        <v>5</v>
      </c>
      <c r="J23" s="339">
        <v>13</v>
      </c>
      <c r="K23" s="339">
        <v>10</v>
      </c>
      <c r="L23" s="339">
        <v>4</v>
      </c>
      <c r="M23" s="339">
        <v>0</v>
      </c>
      <c r="N23" s="339">
        <v>13</v>
      </c>
      <c r="O23" s="339">
        <v>0</v>
      </c>
      <c r="P23" s="339">
        <v>1</v>
      </c>
      <c r="Q23" s="339">
        <v>12</v>
      </c>
      <c r="R23" s="339">
        <v>11</v>
      </c>
      <c r="S23" s="339">
        <v>3</v>
      </c>
      <c r="T23" s="339">
        <v>1</v>
      </c>
      <c r="U23" s="339">
        <v>23</v>
      </c>
      <c r="V23" s="339">
        <v>32</v>
      </c>
      <c r="W23" s="339">
        <v>4</v>
      </c>
      <c r="X23" s="339">
        <v>1</v>
      </c>
      <c r="Y23" s="339">
        <v>0</v>
      </c>
      <c r="Z23" s="339">
        <v>21</v>
      </c>
      <c r="AA23" s="339">
        <v>2</v>
      </c>
      <c r="AB23" s="339">
        <v>0</v>
      </c>
      <c r="AC23" s="339">
        <v>6</v>
      </c>
      <c r="AD23" s="339">
        <v>14</v>
      </c>
      <c r="AE23" s="339">
        <v>2</v>
      </c>
      <c r="AF23" s="339">
        <v>0</v>
      </c>
      <c r="AG23" s="339">
        <v>0</v>
      </c>
      <c r="AH23" s="339">
        <v>0</v>
      </c>
      <c r="AI23" s="339">
        <v>0</v>
      </c>
      <c r="AJ23" s="339">
        <v>0</v>
      </c>
      <c r="AK23" s="339">
        <v>0</v>
      </c>
      <c r="AL23" s="339">
        <v>0</v>
      </c>
      <c r="AM23" s="339">
        <v>0</v>
      </c>
      <c r="AN23" s="339">
        <v>0</v>
      </c>
      <c r="AO23" s="339">
        <v>0</v>
      </c>
      <c r="AP23" s="339">
        <v>0</v>
      </c>
      <c r="AQ23" s="339">
        <v>0</v>
      </c>
      <c r="AR23" s="339">
        <v>0</v>
      </c>
    </row>
    <row r="24" spans="1:44" x14ac:dyDescent="0.2">
      <c r="A24" s="100">
        <f t="shared" si="0"/>
        <v>0</v>
      </c>
      <c r="B24" s="112">
        <v>12</v>
      </c>
      <c r="C24" s="116" t="s">
        <v>56</v>
      </c>
      <c r="D24" s="342">
        <f t="shared" si="2"/>
        <v>240</v>
      </c>
      <c r="E24" s="339">
        <v>8</v>
      </c>
      <c r="F24" s="339">
        <v>32</v>
      </c>
      <c r="G24" s="339">
        <v>21</v>
      </c>
      <c r="H24" s="339">
        <v>0</v>
      </c>
      <c r="I24" s="339">
        <v>8</v>
      </c>
      <c r="J24" s="339">
        <v>11</v>
      </c>
      <c r="K24" s="339">
        <v>14</v>
      </c>
      <c r="L24" s="339">
        <v>6</v>
      </c>
      <c r="M24" s="339">
        <v>0</v>
      </c>
      <c r="N24" s="339">
        <v>8</v>
      </c>
      <c r="O24" s="339">
        <v>2</v>
      </c>
      <c r="P24" s="339">
        <v>0</v>
      </c>
      <c r="Q24" s="339">
        <v>9</v>
      </c>
      <c r="R24" s="339">
        <v>14</v>
      </c>
      <c r="S24" s="339">
        <v>2</v>
      </c>
      <c r="T24" s="339">
        <v>2</v>
      </c>
      <c r="U24" s="339">
        <v>15</v>
      </c>
      <c r="V24" s="339">
        <v>26</v>
      </c>
      <c r="W24" s="339">
        <v>11</v>
      </c>
      <c r="X24" s="339">
        <v>0</v>
      </c>
      <c r="Y24" s="339">
        <v>0</v>
      </c>
      <c r="Z24" s="339">
        <v>25</v>
      </c>
      <c r="AA24" s="339">
        <v>0</v>
      </c>
      <c r="AB24" s="339">
        <v>1</v>
      </c>
      <c r="AC24" s="339">
        <v>7</v>
      </c>
      <c r="AD24" s="339">
        <v>13</v>
      </c>
      <c r="AE24" s="339">
        <v>5</v>
      </c>
      <c r="AF24" s="339">
        <v>0</v>
      </c>
      <c r="AG24" s="339">
        <v>0</v>
      </c>
      <c r="AH24" s="339">
        <v>0</v>
      </c>
      <c r="AI24" s="339">
        <v>0</v>
      </c>
      <c r="AJ24" s="339">
        <v>0</v>
      </c>
      <c r="AK24" s="339">
        <v>0</v>
      </c>
      <c r="AL24" s="339">
        <v>0</v>
      </c>
      <c r="AM24" s="339">
        <v>0</v>
      </c>
      <c r="AN24" s="339">
        <v>0</v>
      </c>
      <c r="AO24" s="339">
        <v>0</v>
      </c>
      <c r="AP24" s="339">
        <v>0</v>
      </c>
      <c r="AQ24" s="339">
        <v>0</v>
      </c>
      <c r="AR24" s="339">
        <v>0</v>
      </c>
    </row>
    <row r="25" spans="1:44" x14ac:dyDescent="0.2">
      <c r="A25" s="100">
        <f t="shared" si="0"/>
        <v>0</v>
      </c>
      <c r="B25" s="112">
        <v>13</v>
      </c>
      <c r="C25" s="116" t="s">
        <v>57</v>
      </c>
      <c r="D25" s="342">
        <f t="shared" si="2"/>
        <v>214</v>
      </c>
      <c r="E25" s="339">
        <v>11</v>
      </c>
      <c r="F25" s="339">
        <v>34</v>
      </c>
      <c r="G25" s="339">
        <v>13</v>
      </c>
      <c r="H25" s="339">
        <v>0</v>
      </c>
      <c r="I25" s="339">
        <v>1</v>
      </c>
      <c r="J25" s="339">
        <v>15</v>
      </c>
      <c r="K25" s="339">
        <v>8</v>
      </c>
      <c r="L25" s="339">
        <v>4</v>
      </c>
      <c r="M25" s="339">
        <v>0</v>
      </c>
      <c r="N25" s="339">
        <v>7</v>
      </c>
      <c r="O25" s="339">
        <v>3</v>
      </c>
      <c r="P25" s="339">
        <v>1</v>
      </c>
      <c r="Q25" s="339">
        <v>15</v>
      </c>
      <c r="R25" s="339">
        <v>28</v>
      </c>
      <c r="S25" s="339">
        <v>3</v>
      </c>
      <c r="T25" s="339">
        <v>2</v>
      </c>
      <c r="U25" s="339">
        <v>9</v>
      </c>
      <c r="V25" s="339">
        <v>17</v>
      </c>
      <c r="W25" s="339">
        <v>5</v>
      </c>
      <c r="X25" s="339">
        <v>0</v>
      </c>
      <c r="Y25" s="339">
        <v>2</v>
      </c>
      <c r="Z25" s="339">
        <v>19</v>
      </c>
      <c r="AA25" s="339">
        <v>0</v>
      </c>
      <c r="AB25" s="339">
        <v>0</v>
      </c>
      <c r="AC25" s="339">
        <v>3</v>
      </c>
      <c r="AD25" s="339">
        <v>11</v>
      </c>
      <c r="AE25" s="339">
        <v>3</v>
      </c>
      <c r="AF25" s="339">
        <v>0</v>
      </c>
      <c r="AG25" s="339">
        <v>0</v>
      </c>
      <c r="AH25" s="339">
        <v>0</v>
      </c>
      <c r="AI25" s="339">
        <v>0</v>
      </c>
      <c r="AJ25" s="339">
        <v>0</v>
      </c>
      <c r="AK25" s="339">
        <v>0</v>
      </c>
      <c r="AL25" s="339">
        <v>0</v>
      </c>
      <c r="AM25" s="339">
        <v>0</v>
      </c>
      <c r="AN25" s="339">
        <v>0</v>
      </c>
      <c r="AO25" s="339">
        <v>0</v>
      </c>
      <c r="AP25" s="339">
        <v>0</v>
      </c>
      <c r="AQ25" s="339">
        <v>0</v>
      </c>
      <c r="AR25" s="339">
        <v>0</v>
      </c>
    </row>
    <row r="26" spans="1:44" x14ac:dyDescent="0.2">
      <c r="A26" s="100">
        <f t="shared" si="0"/>
        <v>0</v>
      </c>
      <c r="B26" s="112">
        <v>14</v>
      </c>
      <c r="C26" s="116" t="s">
        <v>58</v>
      </c>
      <c r="D26" s="342">
        <f t="shared" si="2"/>
        <v>284</v>
      </c>
      <c r="E26" s="339">
        <v>19</v>
      </c>
      <c r="F26" s="339">
        <v>41</v>
      </c>
      <c r="G26" s="339">
        <v>26</v>
      </c>
      <c r="H26" s="339">
        <v>1</v>
      </c>
      <c r="I26" s="339">
        <v>11</v>
      </c>
      <c r="J26" s="339">
        <v>25</v>
      </c>
      <c r="K26" s="339">
        <v>24</v>
      </c>
      <c r="L26" s="339">
        <v>16</v>
      </c>
      <c r="M26" s="339">
        <v>0</v>
      </c>
      <c r="N26" s="339">
        <v>7</v>
      </c>
      <c r="O26" s="339">
        <v>3</v>
      </c>
      <c r="P26" s="339">
        <v>1</v>
      </c>
      <c r="Q26" s="339">
        <v>19</v>
      </c>
      <c r="R26" s="339">
        <v>30</v>
      </c>
      <c r="S26" s="339">
        <v>3</v>
      </c>
      <c r="T26" s="339">
        <v>2</v>
      </c>
      <c r="U26" s="339">
        <v>9</v>
      </c>
      <c r="V26" s="339">
        <v>11</v>
      </c>
      <c r="W26" s="339">
        <v>0</v>
      </c>
      <c r="X26" s="339">
        <v>1</v>
      </c>
      <c r="Y26" s="339">
        <v>0</v>
      </c>
      <c r="Z26" s="339">
        <v>18</v>
      </c>
      <c r="AA26" s="339">
        <v>1</v>
      </c>
      <c r="AB26" s="339">
        <v>0</v>
      </c>
      <c r="AC26" s="339">
        <v>1</v>
      </c>
      <c r="AD26" s="339">
        <v>12</v>
      </c>
      <c r="AE26" s="339">
        <v>3</v>
      </c>
      <c r="AF26" s="339">
        <v>0</v>
      </c>
      <c r="AG26" s="339">
        <v>0</v>
      </c>
      <c r="AH26" s="339">
        <v>0</v>
      </c>
      <c r="AI26" s="339">
        <v>0</v>
      </c>
      <c r="AJ26" s="339">
        <v>0</v>
      </c>
      <c r="AK26" s="339">
        <v>0</v>
      </c>
      <c r="AL26" s="339">
        <v>0</v>
      </c>
      <c r="AM26" s="339">
        <v>0</v>
      </c>
      <c r="AN26" s="339">
        <v>0</v>
      </c>
      <c r="AO26" s="339">
        <v>0</v>
      </c>
      <c r="AP26" s="339">
        <v>0</v>
      </c>
      <c r="AQ26" s="339">
        <v>0</v>
      </c>
      <c r="AR26" s="339">
        <v>0</v>
      </c>
    </row>
    <row r="27" spans="1:44" x14ac:dyDescent="0.2">
      <c r="A27" s="100">
        <f t="shared" si="0"/>
        <v>0</v>
      </c>
      <c r="B27" s="112">
        <v>15</v>
      </c>
      <c r="C27" s="116" t="s">
        <v>59</v>
      </c>
      <c r="D27" s="342">
        <f t="shared" si="2"/>
        <v>378</v>
      </c>
      <c r="E27" s="339">
        <v>19</v>
      </c>
      <c r="F27" s="339">
        <v>61</v>
      </c>
      <c r="G27" s="339">
        <v>45</v>
      </c>
      <c r="H27" s="339">
        <v>4</v>
      </c>
      <c r="I27" s="339">
        <v>12</v>
      </c>
      <c r="J27" s="339">
        <v>39</v>
      </c>
      <c r="K27" s="339">
        <v>24</v>
      </c>
      <c r="L27" s="339">
        <v>16</v>
      </c>
      <c r="M27" s="339">
        <v>0</v>
      </c>
      <c r="N27" s="339">
        <v>10</v>
      </c>
      <c r="O27" s="339">
        <v>2</v>
      </c>
      <c r="P27" s="339">
        <v>0</v>
      </c>
      <c r="Q27" s="339">
        <v>23</v>
      </c>
      <c r="R27" s="339">
        <v>58</v>
      </c>
      <c r="S27" s="339">
        <v>7</v>
      </c>
      <c r="T27" s="339">
        <v>2</v>
      </c>
      <c r="U27" s="339">
        <v>4</v>
      </c>
      <c r="V27" s="339">
        <v>11</v>
      </c>
      <c r="W27" s="339">
        <v>0</v>
      </c>
      <c r="X27" s="339">
        <v>0</v>
      </c>
      <c r="Y27" s="339">
        <v>4</v>
      </c>
      <c r="Z27" s="339">
        <v>15</v>
      </c>
      <c r="AA27" s="339">
        <v>1</v>
      </c>
      <c r="AB27" s="339">
        <v>0</v>
      </c>
      <c r="AC27" s="339">
        <v>8</v>
      </c>
      <c r="AD27" s="339">
        <v>8</v>
      </c>
      <c r="AE27" s="339">
        <v>5</v>
      </c>
      <c r="AF27" s="339">
        <v>0</v>
      </c>
      <c r="AG27" s="339">
        <v>0</v>
      </c>
      <c r="AH27" s="339">
        <v>0</v>
      </c>
      <c r="AI27" s="339">
        <v>0</v>
      </c>
      <c r="AJ27" s="339">
        <v>0</v>
      </c>
      <c r="AK27" s="339">
        <v>0</v>
      </c>
      <c r="AL27" s="339">
        <v>0</v>
      </c>
      <c r="AM27" s="339">
        <v>0</v>
      </c>
      <c r="AN27" s="339">
        <v>0</v>
      </c>
      <c r="AO27" s="339">
        <v>0</v>
      </c>
      <c r="AP27" s="339">
        <v>0</v>
      </c>
      <c r="AQ27" s="339">
        <v>0</v>
      </c>
      <c r="AR27" s="339">
        <v>0</v>
      </c>
    </row>
    <row r="28" spans="1:44" x14ac:dyDescent="0.2">
      <c r="A28" s="100">
        <f t="shared" si="0"/>
        <v>0</v>
      </c>
      <c r="B28" s="112">
        <v>16</v>
      </c>
      <c r="C28" s="116" t="s">
        <v>60</v>
      </c>
      <c r="D28" s="342">
        <f t="shared" si="2"/>
        <v>342</v>
      </c>
      <c r="E28" s="339">
        <v>16</v>
      </c>
      <c r="F28" s="339">
        <v>44</v>
      </c>
      <c r="G28" s="339">
        <v>24</v>
      </c>
      <c r="H28" s="339">
        <v>2</v>
      </c>
      <c r="I28" s="339">
        <v>9</v>
      </c>
      <c r="J28" s="339">
        <v>38</v>
      </c>
      <c r="K28" s="339">
        <v>27</v>
      </c>
      <c r="L28" s="339">
        <v>23</v>
      </c>
      <c r="M28" s="339">
        <v>0</v>
      </c>
      <c r="N28" s="339">
        <v>8</v>
      </c>
      <c r="O28" s="339">
        <v>1</v>
      </c>
      <c r="P28" s="339">
        <v>0</v>
      </c>
      <c r="Q28" s="339">
        <v>27</v>
      </c>
      <c r="R28" s="339">
        <v>70</v>
      </c>
      <c r="S28" s="339">
        <v>1</v>
      </c>
      <c r="T28" s="339">
        <v>4</v>
      </c>
      <c r="U28" s="339">
        <v>3</v>
      </c>
      <c r="V28" s="339">
        <v>11</v>
      </c>
      <c r="W28" s="339">
        <v>2</v>
      </c>
      <c r="X28" s="339">
        <v>0</v>
      </c>
      <c r="Y28" s="339">
        <v>4</v>
      </c>
      <c r="Z28" s="339">
        <v>13</v>
      </c>
      <c r="AA28" s="339">
        <v>1</v>
      </c>
      <c r="AB28" s="339">
        <v>1</v>
      </c>
      <c r="AC28" s="339">
        <v>3</v>
      </c>
      <c r="AD28" s="339">
        <v>7</v>
      </c>
      <c r="AE28" s="339">
        <v>1</v>
      </c>
      <c r="AF28" s="339">
        <v>2</v>
      </c>
      <c r="AG28" s="339">
        <v>0</v>
      </c>
      <c r="AH28" s="339">
        <v>0</v>
      </c>
      <c r="AI28" s="339">
        <v>0</v>
      </c>
      <c r="AJ28" s="339">
        <v>0</v>
      </c>
      <c r="AK28" s="339">
        <v>0</v>
      </c>
      <c r="AL28" s="339">
        <v>0</v>
      </c>
      <c r="AM28" s="339">
        <v>0</v>
      </c>
      <c r="AN28" s="339">
        <v>0</v>
      </c>
      <c r="AO28" s="339">
        <v>0</v>
      </c>
      <c r="AP28" s="339">
        <v>0</v>
      </c>
      <c r="AQ28" s="339">
        <v>0</v>
      </c>
      <c r="AR28" s="339">
        <v>0</v>
      </c>
    </row>
    <row r="29" spans="1:44" x14ac:dyDescent="0.2">
      <c r="A29" s="100">
        <f t="shared" si="0"/>
        <v>0</v>
      </c>
      <c r="B29" s="117">
        <v>17</v>
      </c>
      <c r="C29" s="118" t="s">
        <v>61</v>
      </c>
      <c r="D29" s="342">
        <f t="shared" si="2"/>
        <v>289</v>
      </c>
      <c r="E29" s="339">
        <v>13</v>
      </c>
      <c r="F29" s="339">
        <v>45</v>
      </c>
      <c r="G29" s="339">
        <v>24</v>
      </c>
      <c r="H29" s="339">
        <v>3</v>
      </c>
      <c r="I29" s="339">
        <v>10</v>
      </c>
      <c r="J29" s="339">
        <v>21</v>
      </c>
      <c r="K29" s="339">
        <v>13</v>
      </c>
      <c r="L29" s="339">
        <v>15</v>
      </c>
      <c r="M29" s="339">
        <v>0</v>
      </c>
      <c r="N29" s="339">
        <v>5</v>
      </c>
      <c r="O29" s="339">
        <v>4</v>
      </c>
      <c r="P29" s="339">
        <v>0</v>
      </c>
      <c r="Q29" s="339">
        <v>32</v>
      </c>
      <c r="R29" s="339">
        <v>57</v>
      </c>
      <c r="S29" s="339">
        <v>4</v>
      </c>
      <c r="T29" s="339">
        <v>2</v>
      </c>
      <c r="U29" s="339">
        <v>5</v>
      </c>
      <c r="V29" s="339">
        <v>8</v>
      </c>
      <c r="W29" s="339">
        <v>0</v>
      </c>
      <c r="X29" s="339">
        <v>0</v>
      </c>
      <c r="Y29" s="339">
        <v>5</v>
      </c>
      <c r="Z29" s="339">
        <v>9</v>
      </c>
      <c r="AA29" s="339">
        <v>0</v>
      </c>
      <c r="AB29" s="339">
        <v>0</v>
      </c>
      <c r="AC29" s="339">
        <v>4</v>
      </c>
      <c r="AD29" s="339">
        <v>7</v>
      </c>
      <c r="AE29" s="339">
        <v>3</v>
      </c>
      <c r="AF29" s="339">
        <v>0</v>
      </c>
      <c r="AG29" s="339">
        <v>0</v>
      </c>
      <c r="AH29" s="339">
        <v>0</v>
      </c>
      <c r="AI29" s="339">
        <v>0</v>
      </c>
      <c r="AJ29" s="339">
        <v>0</v>
      </c>
      <c r="AK29" s="339">
        <v>0</v>
      </c>
      <c r="AL29" s="339">
        <v>0</v>
      </c>
      <c r="AM29" s="339">
        <v>0</v>
      </c>
      <c r="AN29" s="339">
        <v>0</v>
      </c>
      <c r="AO29" s="339">
        <v>0</v>
      </c>
      <c r="AP29" s="339">
        <v>0</v>
      </c>
      <c r="AQ29" s="339">
        <v>0</v>
      </c>
      <c r="AR29" s="339">
        <v>0</v>
      </c>
    </row>
    <row r="30" spans="1:44" x14ac:dyDescent="0.2">
      <c r="A30" s="100">
        <f t="shared" si="0"/>
        <v>0</v>
      </c>
      <c r="B30" s="117">
        <v>18</v>
      </c>
      <c r="C30" s="116" t="s">
        <v>62</v>
      </c>
      <c r="D30" s="342">
        <f t="shared" si="2"/>
        <v>290</v>
      </c>
      <c r="E30" s="339">
        <v>16</v>
      </c>
      <c r="F30" s="339">
        <v>45</v>
      </c>
      <c r="G30" s="339">
        <v>13</v>
      </c>
      <c r="H30" s="339">
        <v>0</v>
      </c>
      <c r="I30" s="339">
        <v>2</v>
      </c>
      <c r="J30" s="339">
        <v>22</v>
      </c>
      <c r="K30" s="339">
        <v>14</v>
      </c>
      <c r="L30" s="339">
        <v>10</v>
      </c>
      <c r="M30" s="339">
        <v>0</v>
      </c>
      <c r="N30" s="339">
        <v>12</v>
      </c>
      <c r="O30" s="339">
        <v>1</v>
      </c>
      <c r="P30" s="339">
        <v>0</v>
      </c>
      <c r="Q30" s="339">
        <v>55</v>
      </c>
      <c r="R30" s="339">
        <v>59</v>
      </c>
      <c r="S30" s="339">
        <v>4</v>
      </c>
      <c r="T30" s="339">
        <v>2</v>
      </c>
      <c r="U30" s="339">
        <v>4</v>
      </c>
      <c r="V30" s="339">
        <v>9</v>
      </c>
      <c r="W30" s="339">
        <v>0</v>
      </c>
      <c r="X30" s="339">
        <v>1</v>
      </c>
      <c r="Y30" s="339">
        <v>1</v>
      </c>
      <c r="Z30" s="339">
        <v>5</v>
      </c>
      <c r="AA30" s="339">
        <v>0</v>
      </c>
      <c r="AB30" s="339">
        <v>0</v>
      </c>
      <c r="AC30" s="339">
        <v>6</v>
      </c>
      <c r="AD30" s="339">
        <v>8</v>
      </c>
      <c r="AE30" s="339">
        <v>1</v>
      </c>
      <c r="AF30" s="339">
        <v>0</v>
      </c>
      <c r="AG30" s="339">
        <v>0</v>
      </c>
      <c r="AH30" s="339">
        <v>0</v>
      </c>
      <c r="AI30" s="339">
        <v>0</v>
      </c>
      <c r="AJ30" s="339">
        <v>0</v>
      </c>
      <c r="AK30" s="339">
        <v>0</v>
      </c>
      <c r="AL30" s="339">
        <v>0</v>
      </c>
      <c r="AM30" s="339">
        <v>0</v>
      </c>
      <c r="AN30" s="339">
        <v>0</v>
      </c>
      <c r="AO30" s="339">
        <v>0</v>
      </c>
      <c r="AP30" s="339">
        <v>0</v>
      </c>
      <c r="AQ30" s="339">
        <v>0</v>
      </c>
      <c r="AR30" s="339">
        <v>0</v>
      </c>
    </row>
    <row r="31" spans="1:44" x14ac:dyDescent="0.2">
      <c r="A31" s="100">
        <f t="shared" si="0"/>
        <v>0</v>
      </c>
      <c r="B31" s="117">
        <v>19</v>
      </c>
      <c r="C31" s="116" t="s">
        <v>63</v>
      </c>
      <c r="D31" s="342">
        <f t="shared" si="2"/>
        <v>268</v>
      </c>
      <c r="E31" s="339">
        <v>20</v>
      </c>
      <c r="F31" s="339">
        <v>29</v>
      </c>
      <c r="G31" s="339">
        <v>12</v>
      </c>
      <c r="H31" s="339">
        <v>0</v>
      </c>
      <c r="I31" s="339">
        <v>7</v>
      </c>
      <c r="J31" s="339">
        <v>18</v>
      </c>
      <c r="K31" s="339">
        <v>6</v>
      </c>
      <c r="L31" s="339">
        <v>1</v>
      </c>
      <c r="M31" s="339">
        <v>0</v>
      </c>
      <c r="N31" s="339">
        <v>7</v>
      </c>
      <c r="O31" s="339">
        <v>1</v>
      </c>
      <c r="P31" s="339">
        <v>0</v>
      </c>
      <c r="Q31" s="339">
        <v>53</v>
      </c>
      <c r="R31" s="339">
        <v>64</v>
      </c>
      <c r="S31" s="339">
        <v>4</v>
      </c>
      <c r="T31" s="339">
        <v>3</v>
      </c>
      <c r="U31" s="339">
        <v>15</v>
      </c>
      <c r="V31" s="339">
        <v>7</v>
      </c>
      <c r="W31" s="339">
        <v>2</v>
      </c>
      <c r="X31" s="339">
        <v>1</v>
      </c>
      <c r="Y31" s="339">
        <v>2</v>
      </c>
      <c r="Z31" s="339">
        <v>5</v>
      </c>
      <c r="AA31" s="339">
        <v>0</v>
      </c>
      <c r="AB31" s="339">
        <v>0</v>
      </c>
      <c r="AC31" s="339">
        <v>7</v>
      </c>
      <c r="AD31" s="339">
        <v>4</v>
      </c>
      <c r="AE31" s="339">
        <v>0</v>
      </c>
      <c r="AF31" s="339">
        <v>0</v>
      </c>
      <c r="AG31" s="339">
        <v>0</v>
      </c>
      <c r="AH31" s="339">
        <v>0</v>
      </c>
      <c r="AI31" s="339">
        <v>0</v>
      </c>
      <c r="AJ31" s="339">
        <v>0</v>
      </c>
      <c r="AK31" s="339">
        <v>0</v>
      </c>
      <c r="AL31" s="339">
        <v>0</v>
      </c>
      <c r="AM31" s="339">
        <v>0</v>
      </c>
      <c r="AN31" s="339">
        <v>0</v>
      </c>
      <c r="AO31" s="339">
        <v>0</v>
      </c>
      <c r="AP31" s="339">
        <v>0</v>
      </c>
      <c r="AQ31" s="339">
        <v>0</v>
      </c>
      <c r="AR31" s="339">
        <v>0</v>
      </c>
    </row>
    <row r="32" spans="1:44" x14ac:dyDescent="0.2">
      <c r="A32" s="100">
        <f t="shared" si="0"/>
        <v>0</v>
      </c>
      <c r="B32" s="117">
        <v>20</v>
      </c>
      <c r="C32" s="116" t="s">
        <v>64</v>
      </c>
      <c r="D32" s="342">
        <f t="shared" si="2"/>
        <v>220</v>
      </c>
      <c r="E32" s="339">
        <v>14</v>
      </c>
      <c r="F32" s="339">
        <v>24</v>
      </c>
      <c r="G32" s="339">
        <v>6</v>
      </c>
      <c r="H32" s="339">
        <v>0</v>
      </c>
      <c r="I32" s="339">
        <v>1</v>
      </c>
      <c r="J32" s="339">
        <v>5</v>
      </c>
      <c r="K32" s="339">
        <v>2</v>
      </c>
      <c r="L32" s="339">
        <v>2</v>
      </c>
      <c r="M32" s="339">
        <v>0</v>
      </c>
      <c r="N32" s="339">
        <v>2</v>
      </c>
      <c r="O32" s="339">
        <v>0</v>
      </c>
      <c r="P32" s="339">
        <v>0</v>
      </c>
      <c r="Q32" s="339">
        <v>62</v>
      </c>
      <c r="R32" s="339">
        <v>68</v>
      </c>
      <c r="S32" s="339">
        <v>2</v>
      </c>
      <c r="T32" s="339">
        <v>5</v>
      </c>
      <c r="U32" s="339">
        <v>7</v>
      </c>
      <c r="V32" s="339">
        <v>8</v>
      </c>
      <c r="W32" s="339">
        <v>1</v>
      </c>
      <c r="X32" s="339">
        <v>1</v>
      </c>
      <c r="Y32" s="339">
        <v>2</v>
      </c>
      <c r="Z32" s="339">
        <v>1</v>
      </c>
      <c r="AA32" s="339">
        <v>0</v>
      </c>
      <c r="AB32" s="339">
        <v>0</v>
      </c>
      <c r="AC32" s="339">
        <v>4</v>
      </c>
      <c r="AD32" s="339">
        <v>1</v>
      </c>
      <c r="AE32" s="339">
        <v>1</v>
      </c>
      <c r="AF32" s="339">
        <v>1</v>
      </c>
      <c r="AG32" s="339">
        <v>0</v>
      </c>
      <c r="AH32" s="339">
        <v>0</v>
      </c>
      <c r="AI32" s="339">
        <v>0</v>
      </c>
      <c r="AJ32" s="339">
        <v>0</v>
      </c>
      <c r="AK32" s="339">
        <v>0</v>
      </c>
      <c r="AL32" s="339">
        <v>0</v>
      </c>
      <c r="AM32" s="339">
        <v>0</v>
      </c>
      <c r="AN32" s="339">
        <v>0</v>
      </c>
      <c r="AO32" s="339">
        <v>0</v>
      </c>
      <c r="AP32" s="339">
        <v>0</v>
      </c>
      <c r="AQ32" s="339">
        <v>0</v>
      </c>
      <c r="AR32" s="339">
        <v>0</v>
      </c>
    </row>
    <row r="33" spans="1:44" ht="13.5" thickBot="1" x14ac:dyDescent="0.25">
      <c r="A33" s="100">
        <f t="shared" si="0"/>
        <v>0</v>
      </c>
      <c r="B33" s="119">
        <v>21</v>
      </c>
      <c r="C33" s="120" t="s">
        <v>65</v>
      </c>
      <c r="D33" s="343">
        <f t="shared" si="2"/>
        <v>182</v>
      </c>
      <c r="E33" s="339">
        <v>9</v>
      </c>
      <c r="F33" s="339">
        <v>20</v>
      </c>
      <c r="G33" s="339">
        <v>2</v>
      </c>
      <c r="H33" s="339">
        <v>0</v>
      </c>
      <c r="I33" s="339">
        <v>1</v>
      </c>
      <c r="J33" s="339">
        <v>5</v>
      </c>
      <c r="K33" s="339">
        <v>1</v>
      </c>
      <c r="L33" s="339">
        <v>0</v>
      </c>
      <c r="M33" s="339">
        <v>0</v>
      </c>
      <c r="N33" s="339">
        <v>1</v>
      </c>
      <c r="O33" s="339">
        <v>3</v>
      </c>
      <c r="P33" s="339">
        <v>0</v>
      </c>
      <c r="Q33" s="339">
        <v>59</v>
      </c>
      <c r="R33" s="339">
        <v>61</v>
      </c>
      <c r="S33" s="339">
        <v>1</v>
      </c>
      <c r="T33" s="339">
        <v>0</v>
      </c>
      <c r="U33" s="339">
        <v>6</v>
      </c>
      <c r="V33" s="339">
        <v>5</v>
      </c>
      <c r="W33" s="339">
        <v>1</v>
      </c>
      <c r="X33" s="339">
        <v>0</v>
      </c>
      <c r="Y33" s="339">
        <v>0</v>
      </c>
      <c r="Z33" s="339">
        <v>0</v>
      </c>
      <c r="AA33" s="339">
        <v>0</v>
      </c>
      <c r="AB33" s="339">
        <v>0</v>
      </c>
      <c r="AC33" s="339">
        <v>5</v>
      </c>
      <c r="AD33" s="339">
        <v>2</v>
      </c>
      <c r="AE33" s="339">
        <v>0</v>
      </c>
      <c r="AF33" s="339">
        <v>0</v>
      </c>
      <c r="AG33" s="339">
        <v>0</v>
      </c>
      <c r="AH33" s="339">
        <v>0</v>
      </c>
      <c r="AI33" s="339">
        <v>0</v>
      </c>
      <c r="AJ33" s="339">
        <v>0</v>
      </c>
      <c r="AK33" s="339">
        <v>0</v>
      </c>
      <c r="AL33" s="339">
        <v>0</v>
      </c>
      <c r="AM33" s="339">
        <v>0</v>
      </c>
      <c r="AN33" s="339">
        <v>0</v>
      </c>
      <c r="AO33" s="339">
        <v>0</v>
      </c>
      <c r="AP33" s="339">
        <v>0</v>
      </c>
      <c r="AQ33" s="339">
        <v>0</v>
      </c>
      <c r="AR33" s="339">
        <v>0</v>
      </c>
    </row>
    <row r="34" spans="1:44" ht="13.5" thickBot="1" x14ac:dyDescent="0.25">
      <c r="A34" s="100">
        <f t="shared" si="0"/>
        <v>0</v>
      </c>
      <c r="B34" s="122"/>
      <c r="C34" s="107" t="s">
        <v>155</v>
      </c>
      <c r="D34" s="108"/>
      <c r="E34" s="99"/>
      <c r="F34" s="99"/>
      <c r="G34" s="99"/>
      <c r="H34" s="99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</row>
    <row r="35" spans="1:44" s="94" customFormat="1" ht="36.75" customHeight="1" thickBot="1" x14ac:dyDescent="0.25">
      <c r="A35" s="100">
        <f t="shared" si="0"/>
        <v>0</v>
      </c>
      <c r="B35" s="101">
        <v>22</v>
      </c>
      <c r="C35" s="102" t="s">
        <v>66</v>
      </c>
      <c r="D35" s="103">
        <f t="shared" ref="D35:AR35" si="3">SUM(D36:D54)</f>
        <v>3907</v>
      </c>
      <c r="E35" s="344">
        <f t="shared" si="3"/>
        <v>174</v>
      </c>
      <c r="F35" s="288">
        <f t="shared" si="3"/>
        <v>470</v>
      </c>
      <c r="G35" s="288">
        <f t="shared" si="3"/>
        <v>238</v>
      </c>
      <c r="H35" s="345">
        <f t="shared" si="3"/>
        <v>34</v>
      </c>
      <c r="I35" s="344">
        <f t="shared" si="3"/>
        <v>139</v>
      </c>
      <c r="J35" s="288">
        <f t="shared" si="3"/>
        <v>312</v>
      </c>
      <c r="K35" s="288">
        <f t="shared" si="3"/>
        <v>218</v>
      </c>
      <c r="L35" s="345">
        <f t="shared" si="3"/>
        <v>48</v>
      </c>
      <c r="M35" s="344">
        <v>0</v>
      </c>
      <c r="N35" s="288">
        <v>2</v>
      </c>
      <c r="O35" s="288">
        <v>0</v>
      </c>
      <c r="P35" s="345">
        <v>0</v>
      </c>
      <c r="Q35" s="344">
        <v>65</v>
      </c>
      <c r="R35" s="288">
        <f t="shared" si="3"/>
        <v>303</v>
      </c>
      <c r="S35" s="288">
        <f t="shared" si="3"/>
        <v>48</v>
      </c>
      <c r="T35" s="345">
        <f t="shared" si="3"/>
        <v>30</v>
      </c>
      <c r="U35" s="344">
        <f t="shared" si="3"/>
        <v>288</v>
      </c>
      <c r="V35" s="288">
        <f t="shared" si="3"/>
        <v>279</v>
      </c>
      <c r="W35" s="288">
        <f t="shared" si="3"/>
        <v>183</v>
      </c>
      <c r="X35" s="345">
        <f t="shared" si="3"/>
        <v>23</v>
      </c>
      <c r="Y35" s="344">
        <f t="shared" si="3"/>
        <v>44</v>
      </c>
      <c r="Z35" s="288">
        <f t="shared" si="3"/>
        <v>144</v>
      </c>
      <c r="AA35" s="288">
        <f t="shared" si="3"/>
        <v>8</v>
      </c>
      <c r="AB35" s="345">
        <f t="shared" si="3"/>
        <v>1</v>
      </c>
      <c r="AC35" s="344">
        <f t="shared" si="3"/>
        <v>148</v>
      </c>
      <c r="AD35" s="288">
        <f t="shared" si="3"/>
        <v>224</v>
      </c>
      <c r="AE35" s="288">
        <f t="shared" si="3"/>
        <v>82</v>
      </c>
      <c r="AF35" s="345">
        <f t="shared" si="3"/>
        <v>4</v>
      </c>
      <c r="AG35" s="344">
        <f t="shared" si="3"/>
        <v>0</v>
      </c>
      <c r="AH35" s="288">
        <f t="shared" si="3"/>
        <v>10</v>
      </c>
      <c r="AI35" s="288">
        <f t="shared" si="3"/>
        <v>0</v>
      </c>
      <c r="AJ35" s="345">
        <f t="shared" si="3"/>
        <v>0</v>
      </c>
      <c r="AK35" s="109">
        <f t="shared" si="3"/>
        <v>0</v>
      </c>
      <c r="AL35" s="110">
        <f t="shared" si="3"/>
        <v>0</v>
      </c>
      <c r="AM35" s="110">
        <f t="shared" si="3"/>
        <v>0</v>
      </c>
      <c r="AN35" s="111">
        <f t="shared" si="3"/>
        <v>0</v>
      </c>
      <c r="AO35" s="344">
        <f t="shared" si="3"/>
        <v>1</v>
      </c>
      <c r="AP35" s="288">
        <f t="shared" si="3"/>
        <v>0</v>
      </c>
      <c r="AQ35" s="288">
        <f t="shared" si="3"/>
        <v>0</v>
      </c>
      <c r="AR35" s="345">
        <f t="shared" si="3"/>
        <v>0</v>
      </c>
    </row>
    <row r="36" spans="1:44" x14ac:dyDescent="0.2">
      <c r="A36" s="100">
        <f t="shared" si="0"/>
        <v>0</v>
      </c>
      <c r="B36" s="112">
        <v>23</v>
      </c>
      <c r="C36" s="113" t="s">
        <v>47</v>
      </c>
      <c r="D36" s="341">
        <f t="shared" ref="D36:D54" si="4">SUM(E36:AR36)</f>
        <v>257</v>
      </c>
      <c r="E36" s="339">
        <v>4</v>
      </c>
      <c r="F36" s="339">
        <v>3</v>
      </c>
      <c r="G36" s="339">
        <v>4</v>
      </c>
      <c r="H36" s="339">
        <v>0</v>
      </c>
      <c r="I36" s="339">
        <v>15</v>
      </c>
      <c r="J36" s="339">
        <v>15</v>
      </c>
      <c r="K36" s="339">
        <v>81</v>
      </c>
      <c r="L36" s="339">
        <v>11</v>
      </c>
      <c r="M36" s="339">
        <v>0</v>
      </c>
      <c r="N36" s="339">
        <v>2</v>
      </c>
      <c r="O36" s="339">
        <v>0</v>
      </c>
      <c r="P36" s="339">
        <v>0</v>
      </c>
      <c r="Q36" s="339">
        <v>3</v>
      </c>
      <c r="R36" s="339">
        <v>2</v>
      </c>
      <c r="S36" s="339">
        <v>0</v>
      </c>
      <c r="T36" s="339">
        <v>0</v>
      </c>
      <c r="U36" s="339">
        <v>20</v>
      </c>
      <c r="V36" s="339">
        <v>7</v>
      </c>
      <c r="W36" s="339">
        <v>46</v>
      </c>
      <c r="X36" s="339">
        <v>0</v>
      </c>
      <c r="Y36" s="339">
        <v>2</v>
      </c>
      <c r="Z36" s="339">
        <v>0</v>
      </c>
      <c r="AA36" s="339">
        <v>0</v>
      </c>
      <c r="AB36" s="339">
        <v>0</v>
      </c>
      <c r="AC36" s="339">
        <v>16</v>
      </c>
      <c r="AD36" s="339">
        <v>3</v>
      </c>
      <c r="AE36" s="339">
        <v>23</v>
      </c>
      <c r="AF36" s="339">
        <v>0</v>
      </c>
      <c r="AG36" s="339">
        <v>0</v>
      </c>
      <c r="AH36" s="339">
        <v>0</v>
      </c>
      <c r="AI36" s="339">
        <v>0</v>
      </c>
      <c r="AJ36" s="339">
        <v>0</v>
      </c>
      <c r="AK36" s="339">
        <v>0</v>
      </c>
      <c r="AL36" s="339">
        <v>0</v>
      </c>
      <c r="AM36" s="339">
        <v>0</v>
      </c>
      <c r="AN36" s="339">
        <v>0</v>
      </c>
      <c r="AO36" s="339">
        <v>0</v>
      </c>
      <c r="AP36" s="339">
        <v>0</v>
      </c>
      <c r="AQ36" s="339">
        <v>0</v>
      </c>
      <c r="AR36" s="339">
        <v>0</v>
      </c>
    </row>
    <row r="37" spans="1:44" x14ac:dyDescent="0.2">
      <c r="A37" s="100">
        <f t="shared" si="0"/>
        <v>0</v>
      </c>
      <c r="B37" s="112">
        <v>24</v>
      </c>
      <c r="C37" s="114" t="s">
        <v>48</v>
      </c>
      <c r="D37" s="342">
        <f t="shared" si="4"/>
        <v>191</v>
      </c>
      <c r="E37" s="339">
        <v>2</v>
      </c>
      <c r="F37" s="339">
        <v>2</v>
      </c>
      <c r="G37" s="339">
        <v>10</v>
      </c>
      <c r="H37" s="339">
        <v>0</v>
      </c>
      <c r="I37" s="339">
        <v>16</v>
      </c>
      <c r="J37" s="339">
        <v>14</v>
      </c>
      <c r="K37" s="339">
        <v>19</v>
      </c>
      <c r="L37" s="339">
        <v>0</v>
      </c>
      <c r="M37" s="339">
        <v>0</v>
      </c>
      <c r="N37" s="339">
        <v>2</v>
      </c>
      <c r="O37" s="339">
        <v>0</v>
      </c>
      <c r="P37" s="339">
        <v>0</v>
      </c>
      <c r="Q37" s="339">
        <v>4</v>
      </c>
      <c r="R37" s="339">
        <v>1</v>
      </c>
      <c r="S37" s="339">
        <v>2</v>
      </c>
      <c r="T37" s="339">
        <v>0</v>
      </c>
      <c r="U37" s="339">
        <v>46</v>
      </c>
      <c r="V37" s="339">
        <v>12</v>
      </c>
      <c r="W37" s="339">
        <v>20</v>
      </c>
      <c r="X37" s="339">
        <v>0</v>
      </c>
      <c r="Y37" s="339">
        <v>4</v>
      </c>
      <c r="Z37" s="339">
        <v>0</v>
      </c>
      <c r="AA37" s="339">
        <v>1</v>
      </c>
      <c r="AB37" s="339">
        <v>0</v>
      </c>
      <c r="AC37" s="339">
        <v>19</v>
      </c>
      <c r="AD37" s="339">
        <v>7</v>
      </c>
      <c r="AE37" s="339">
        <v>10</v>
      </c>
      <c r="AF37" s="339">
        <v>0</v>
      </c>
      <c r="AG37" s="339">
        <v>0</v>
      </c>
      <c r="AH37" s="339">
        <v>0</v>
      </c>
      <c r="AI37" s="339">
        <v>0</v>
      </c>
      <c r="AJ37" s="339">
        <v>0</v>
      </c>
      <c r="AK37" s="339">
        <v>0</v>
      </c>
      <c r="AL37" s="339">
        <v>0</v>
      </c>
      <c r="AM37" s="339">
        <v>0</v>
      </c>
      <c r="AN37" s="339">
        <v>0</v>
      </c>
      <c r="AO37" s="339">
        <v>0</v>
      </c>
      <c r="AP37" s="339">
        <v>0</v>
      </c>
      <c r="AQ37" s="339">
        <v>0</v>
      </c>
      <c r="AR37" s="339">
        <v>0</v>
      </c>
    </row>
    <row r="38" spans="1:44" x14ac:dyDescent="0.2">
      <c r="A38" s="100">
        <f t="shared" si="0"/>
        <v>0</v>
      </c>
      <c r="B38" s="112">
        <v>25</v>
      </c>
      <c r="C38" s="114" t="s">
        <v>49</v>
      </c>
      <c r="D38" s="342">
        <f t="shared" si="4"/>
        <v>183</v>
      </c>
      <c r="E38" s="339">
        <v>0</v>
      </c>
      <c r="F38" s="339">
        <v>1</v>
      </c>
      <c r="G38" s="339">
        <v>6</v>
      </c>
      <c r="H38" s="339">
        <v>0</v>
      </c>
      <c r="I38" s="339">
        <v>13</v>
      </c>
      <c r="J38" s="339">
        <v>10</v>
      </c>
      <c r="K38" s="339">
        <v>12</v>
      </c>
      <c r="L38" s="339">
        <v>2</v>
      </c>
      <c r="M38" s="339">
        <v>0</v>
      </c>
      <c r="N38" s="339">
        <v>3</v>
      </c>
      <c r="O38" s="339">
        <v>2</v>
      </c>
      <c r="P38" s="339">
        <v>0</v>
      </c>
      <c r="Q38" s="339">
        <v>2</v>
      </c>
      <c r="R38" s="339">
        <v>1</v>
      </c>
      <c r="S38" s="339">
        <v>5</v>
      </c>
      <c r="T38" s="339">
        <v>0</v>
      </c>
      <c r="U38" s="339">
        <v>46</v>
      </c>
      <c r="V38" s="339">
        <v>15</v>
      </c>
      <c r="W38" s="339">
        <v>31</v>
      </c>
      <c r="X38" s="339">
        <v>0</v>
      </c>
      <c r="Y38" s="339">
        <v>5</v>
      </c>
      <c r="Z38" s="339">
        <v>0</v>
      </c>
      <c r="AA38" s="339">
        <v>0</v>
      </c>
      <c r="AB38" s="339">
        <v>0</v>
      </c>
      <c r="AC38" s="339">
        <v>10</v>
      </c>
      <c r="AD38" s="339">
        <v>12</v>
      </c>
      <c r="AE38" s="339">
        <v>7</v>
      </c>
      <c r="AF38" s="339">
        <v>0</v>
      </c>
      <c r="AG38" s="339">
        <v>0</v>
      </c>
      <c r="AH38" s="339">
        <v>0</v>
      </c>
      <c r="AI38" s="339">
        <v>0</v>
      </c>
      <c r="AJ38" s="339">
        <v>0</v>
      </c>
      <c r="AK38" s="339">
        <v>0</v>
      </c>
      <c r="AL38" s="339">
        <v>0</v>
      </c>
      <c r="AM38" s="339">
        <v>0</v>
      </c>
      <c r="AN38" s="339">
        <v>0</v>
      </c>
      <c r="AO38" s="339">
        <v>0</v>
      </c>
      <c r="AP38" s="339">
        <v>0</v>
      </c>
      <c r="AQ38" s="339">
        <v>0</v>
      </c>
      <c r="AR38" s="339">
        <v>0</v>
      </c>
    </row>
    <row r="39" spans="1:44" ht="15" customHeight="1" x14ac:dyDescent="0.2">
      <c r="A39" s="100">
        <f t="shared" si="0"/>
        <v>0</v>
      </c>
      <c r="B39" s="112">
        <v>26</v>
      </c>
      <c r="C39" s="114" t="s">
        <v>50</v>
      </c>
      <c r="D39" s="342">
        <f t="shared" si="4"/>
        <v>133</v>
      </c>
      <c r="E39" s="339">
        <v>1</v>
      </c>
      <c r="F39" s="339">
        <v>2</v>
      </c>
      <c r="G39" s="339">
        <v>3</v>
      </c>
      <c r="H39" s="339">
        <v>0</v>
      </c>
      <c r="I39" s="339">
        <v>6</v>
      </c>
      <c r="J39" s="339">
        <v>11</v>
      </c>
      <c r="K39" s="339">
        <v>9</v>
      </c>
      <c r="L39" s="339">
        <v>0</v>
      </c>
      <c r="M39" s="339">
        <v>0</v>
      </c>
      <c r="N39" s="339">
        <v>3</v>
      </c>
      <c r="O39" s="339">
        <v>1</v>
      </c>
      <c r="P39" s="339">
        <v>0</v>
      </c>
      <c r="Q39" s="339">
        <v>4</v>
      </c>
      <c r="R39" s="339">
        <v>5</v>
      </c>
      <c r="S39" s="339">
        <v>4</v>
      </c>
      <c r="T39" s="339">
        <v>0</v>
      </c>
      <c r="U39" s="339">
        <v>31</v>
      </c>
      <c r="V39" s="339">
        <v>10</v>
      </c>
      <c r="W39" s="339">
        <v>14</v>
      </c>
      <c r="X39" s="339">
        <v>0</v>
      </c>
      <c r="Y39" s="339">
        <v>2</v>
      </c>
      <c r="Z39" s="339">
        <v>0</v>
      </c>
      <c r="AA39" s="339">
        <v>0</v>
      </c>
      <c r="AB39" s="339">
        <v>0</v>
      </c>
      <c r="AC39" s="339">
        <v>16</v>
      </c>
      <c r="AD39" s="339">
        <v>8</v>
      </c>
      <c r="AE39" s="339">
        <v>3</v>
      </c>
      <c r="AF39" s="339">
        <v>0</v>
      </c>
      <c r="AG39" s="339">
        <v>0</v>
      </c>
      <c r="AH39" s="339">
        <v>0</v>
      </c>
      <c r="AI39" s="339">
        <v>0</v>
      </c>
      <c r="AJ39" s="339">
        <v>0</v>
      </c>
      <c r="AK39" s="339">
        <v>0</v>
      </c>
      <c r="AL39" s="339">
        <v>0</v>
      </c>
      <c r="AM39" s="339">
        <v>0</v>
      </c>
      <c r="AN39" s="339">
        <v>0</v>
      </c>
      <c r="AO39" s="339">
        <v>0</v>
      </c>
      <c r="AP39" s="339">
        <v>0</v>
      </c>
      <c r="AQ39" s="339">
        <v>0</v>
      </c>
      <c r="AR39" s="339">
        <v>0</v>
      </c>
    </row>
    <row r="40" spans="1:44" ht="15" customHeight="1" x14ac:dyDescent="0.2">
      <c r="A40" s="100">
        <f t="shared" si="0"/>
        <v>0</v>
      </c>
      <c r="B40" s="112">
        <v>27</v>
      </c>
      <c r="C40" s="114" t="s">
        <v>51</v>
      </c>
      <c r="D40" s="342">
        <f t="shared" si="4"/>
        <v>55</v>
      </c>
      <c r="E40" s="339">
        <v>3</v>
      </c>
      <c r="F40" s="339">
        <v>5</v>
      </c>
      <c r="G40" s="339">
        <v>2</v>
      </c>
      <c r="H40" s="339">
        <v>0</v>
      </c>
      <c r="I40" s="339">
        <v>0</v>
      </c>
      <c r="J40" s="339">
        <v>6</v>
      </c>
      <c r="K40" s="339">
        <v>1</v>
      </c>
      <c r="L40" s="339">
        <v>0</v>
      </c>
      <c r="M40" s="339">
        <v>0</v>
      </c>
      <c r="N40" s="339">
        <v>4</v>
      </c>
      <c r="O40" s="339">
        <v>0</v>
      </c>
      <c r="P40" s="339">
        <v>0</v>
      </c>
      <c r="Q40" s="339">
        <v>0</v>
      </c>
      <c r="R40" s="339">
        <v>0</v>
      </c>
      <c r="S40" s="339">
        <v>1</v>
      </c>
      <c r="T40" s="339">
        <v>0</v>
      </c>
      <c r="U40" s="339">
        <v>5</v>
      </c>
      <c r="V40" s="339">
        <v>1</v>
      </c>
      <c r="W40" s="339">
        <v>2</v>
      </c>
      <c r="X40" s="339">
        <v>0</v>
      </c>
      <c r="Y40" s="339">
        <v>0</v>
      </c>
      <c r="Z40" s="339">
        <v>1</v>
      </c>
      <c r="AA40" s="339">
        <v>0</v>
      </c>
      <c r="AB40" s="339">
        <v>0</v>
      </c>
      <c r="AC40" s="339">
        <v>12</v>
      </c>
      <c r="AD40" s="339">
        <v>5</v>
      </c>
      <c r="AE40" s="339">
        <v>7</v>
      </c>
      <c r="AF40" s="339">
        <v>0</v>
      </c>
      <c r="AG40" s="339">
        <v>0</v>
      </c>
      <c r="AH40" s="339">
        <v>0</v>
      </c>
      <c r="AI40" s="339">
        <v>0</v>
      </c>
      <c r="AJ40" s="339">
        <v>0</v>
      </c>
      <c r="AK40" s="339">
        <v>0</v>
      </c>
      <c r="AL40" s="339">
        <v>0</v>
      </c>
      <c r="AM40" s="339">
        <v>0</v>
      </c>
      <c r="AN40" s="339">
        <v>0</v>
      </c>
      <c r="AO40" s="339">
        <v>0</v>
      </c>
      <c r="AP40" s="339">
        <v>0</v>
      </c>
      <c r="AQ40" s="339">
        <v>0</v>
      </c>
      <c r="AR40" s="339">
        <v>0</v>
      </c>
    </row>
    <row r="41" spans="1:44" x14ac:dyDescent="0.2">
      <c r="A41" s="100">
        <f t="shared" si="0"/>
        <v>0</v>
      </c>
      <c r="B41" s="112">
        <v>28</v>
      </c>
      <c r="C41" s="114" t="s">
        <v>52</v>
      </c>
      <c r="D41" s="342">
        <f t="shared" si="4"/>
        <v>218</v>
      </c>
      <c r="E41" s="339">
        <v>13</v>
      </c>
      <c r="F41" s="339">
        <v>23</v>
      </c>
      <c r="G41" s="339">
        <v>10</v>
      </c>
      <c r="H41" s="339">
        <v>2</v>
      </c>
      <c r="I41" s="339">
        <v>1</v>
      </c>
      <c r="J41" s="339">
        <v>22</v>
      </c>
      <c r="K41" s="339">
        <v>4</v>
      </c>
      <c r="L41" s="339">
        <v>1</v>
      </c>
      <c r="M41" s="339">
        <v>0</v>
      </c>
      <c r="N41" s="339">
        <v>11</v>
      </c>
      <c r="O41" s="339">
        <v>3</v>
      </c>
      <c r="P41" s="339">
        <v>0</v>
      </c>
      <c r="Q41" s="339">
        <v>10</v>
      </c>
      <c r="R41" s="339">
        <v>5</v>
      </c>
      <c r="S41" s="339">
        <v>0</v>
      </c>
      <c r="T41" s="339">
        <v>3</v>
      </c>
      <c r="U41" s="339">
        <v>31</v>
      </c>
      <c r="V41" s="339">
        <v>3</v>
      </c>
      <c r="W41" s="339">
        <v>11</v>
      </c>
      <c r="X41" s="339">
        <v>8</v>
      </c>
      <c r="Y41" s="339">
        <v>1</v>
      </c>
      <c r="Z41" s="339">
        <v>3</v>
      </c>
      <c r="AA41" s="339">
        <v>0</v>
      </c>
      <c r="AB41" s="339">
        <v>1</v>
      </c>
      <c r="AC41" s="339">
        <v>17</v>
      </c>
      <c r="AD41" s="339">
        <v>24</v>
      </c>
      <c r="AE41" s="339">
        <v>6</v>
      </c>
      <c r="AF41" s="339">
        <v>1</v>
      </c>
      <c r="AG41" s="339">
        <v>0</v>
      </c>
      <c r="AH41" s="339">
        <v>4</v>
      </c>
      <c r="AI41" s="339">
        <v>0</v>
      </c>
      <c r="AJ41" s="339">
        <v>0</v>
      </c>
      <c r="AK41" s="339">
        <v>0</v>
      </c>
      <c r="AL41" s="339">
        <v>0</v>
      </c>
      <c r="AM41" s="339">
        <v>0</v>
      </c>
      <c r="AN41" s="339">
        <v>0</v>
      </c>
      <c r="AO41" s="339">
        <v>0</v>
      </c>
      <c r="AP41" s="339">
        <v>0</v>
      </c>
      <c r="AQ41" s="339">
        <v>0</v>
      </c>
      <c r="AR41" s="339">
        <v>0</v>
      </c>
    </row>
    <row r="42" spans="1:44" x14ac:dyDescent="0.2">
      <c r="A42" s="100">
        <f t="shared" si="0"/>
        <v>0</v>
      </c>
      <c r="B42" s="112">
        <v>29</v>
      </c>
      <c r="C42" s="114" t="s">
        <v>53</v>
      </c>
      <c r="D42" s="342">
        <f t="shared" si="4"/>
        <v>262</v>
      </c>
      <c r="E42" s="339">
        <v>6</v>
      </c>
      <c r="F42" s="339">
        <v>29</v>
      </c>
      <c r="G42" s="339">
        <v>12</v>
      </c>
      <c r="H42" s="339">
        <v>2</v>
      </c>
      <c r="I42" s="339">
        <v>7</v>
      </c>
      <c r="J42" s="339">
        <v>27</v>
      </c>
      <c r="K42" s="339">
        <v>9</v>
      </c>
      <c r="L42" s="339">
        <v>1</v>
      </c>
      <c r="M42" s="339">
        <v>0</v>
      </c>
      <c r="N42" s="339">
        <v>17</v>
      </c>
      <c r="O42" s="339">
        <v>1</v>
      </c>
      <c r="P42" s="339">
        <v>1</v>
      </c>
      <c r="Q42" s="339">
        <v>8</v>
      </c>
      <c r="R42" s="339">
        <v>4</v>
      </c>
      <c r="S42" s="339">
        <v>2</v>
      </c>
      <c r="T42" s="339">
        <v>3</v>
      </c>
      <c r="U42" s="339">
        <v>24</v>
      </c>
      <c r="V42" s="339">
        <v>20</v>
      </c>
      <c r="W42" s="339">
        <v>19</v>
      </c>
      <c r="X42" s="339">
        <v>6</v>
      </c>
      <c r="Y42" s="339">
        <v>2</v>
      </c>
      <c r="Z42" s="339">
        <v>15</v>
      </c>
      <c r="AA42" s="339">
        <v>0</v>
      </c>
      <c r="AB42" s="339">
        <v>0</v>
      </c>
      <c r="AC42" s="339">
        <v>13</v>
      </c>
      <c r="AD42" s="339">
        <v>26</v>
      </c>
      <c r="AE42" s="339">
        <v>7</v>
      </c>
      <c r="AF42" s="339">
        <v>0</v>
      </c>
      <c r="AG42" s="339">
        <v>0</v>
      </c>
      <c r="AH42" s="339">
        <v>1</v>
      </c>
      <c r="AI42" s="339">
        <v>0</v>
      </c>
      <c r="AJ42" s="339">
        <v>0</v>
      </c>
      <c r="AK42" s="339">
        <v>0</v>
      </c>
      <c r="AL42" s="339">
        <v>0</v>
      </c>
      <c r="AM42" s="339">
        <v>0</v>
      </c>
      <c r="AN42" s="339">
        <v>0</v>
      </c>
      <c r="AO42" s="339">
        <v>0</v>
      </c>
      <c r="AP42" s="339">
        <v>0</v>
      </c>
      <c r="AQ42" s="339">
        <v>0</v>
      </c>
      <c r="AR42" s="339">
        <v>0</v>
      </c>
    </row>
    <row r="43" spans="1:44" x14ac:dyDescent="0.2">
      <c r="A43" s="100">
        <f t="shared" si="0"/>
        <v>0</v>
      </c>
      <c r="B43" s="112">
        <v>30</v>
      </c>
      <c r="C43" s="114" t="s">
        <v>54</v>
      </c>
      <c r="D43" s="342">
        <f t="shared" si="4"/>
        <v>263</v>
      </c>
      <c r="E43" s="339">
        <v>10</v>
      </c>
      <c r="F43" s="339">
        <v>33</v>
      </c>
      <c r="G43" s="339">
        <v>5</v>
      </c>
      <c r="H43" s="339">
        <v>1</v>
      </c>
      <c r="I43" s="339">
        <v>4</v>
      </c>
      <c r="J43" s="339">
        <v>12</v>
      </c>
      <c r="K43" s="339">
        <v>8</v>
      </c>
      <c r="L43" s="339">
        <v>0</v>
      </c>
      <c r="M43" s="339">
        <v>0</v>
      </c>
      <c r="N43" s="339">
        <v>21</v>
      </c>
      <c r="O43" s="339">
        <v>3</v>
      </c>
      <c r="P43" s="339">
        <v>1</v>
      </c>
      <c r="Q43" s="339">
        <v>13</v>
      </c>
      <c r="R43" s="339">
        <v>9</v>
      </c>
      <c r="S43" s="339">
        <v>0</v>
      </c>
      <c r="T43" s="339">
        <v>2</v>
      </c>
      <c r="U43" s="339">
        <v>22</v>
      </c>
      <c r="V43" s="339">
        <v>37</v>
      </c>
      <c r="W43" s="339">
        <v>15</v>
      </c>
      <c r="X43" s="339">
        <v>5</v>
      </c>
      <c r="Y43" s="339">
        <v>3</v>
      </c>
      <c r="Z43" s="339">
        <v>30</v>
      </c>
      <c r="AA43" s="339">
        <v>2</v>
      </c>
      <c r="AB43" s="339">
        <v>0</v>
      </c>
      <c r="AC43" s="339">
        <v>5</v>
      </c>
      <c r="AD43" s="339">
        <v>19</v>
      </c>
      <c r="AE43" s="339">
        <v>3</v>
      </c>
      <c r="AF43" s="339">
        <v>0</v>
      </c>
      <c r="AG43" s="339">
        <v>0</v>
      </c>
      <c r="AH43" s="339">
        <v>0</v>
      </c>
      <c r="AI43" s="339">
        <v>0</v>
      </c>
      <c r="AJ43" s="339">
        <v>0</v>
      </c>
      <c r="AK43" s="339">
        <v>0</v>
      </c>
      <c r="AL43" s="339">
        <v>0</v>
      </c>
      <c r="AM43" s="339">
        <v>0</v>
      </c>
      <c r="AN43" s="339">
        <v>0</v>
      </c>
      <c r="AO43" s="339">
        <v>0</v>
      </c>
      <c r="AP43" s="339">
        <v>0</v>
      </c>
      <c r="AQ43" s="339">
        <v>0</v>
      </c>
      <c r="AR43" s="339">
        <v>0</v>
      </c>
    </row>
    <row r="44" spans="1:44" x14ac:dyDescent="0.2">
      <c r="A44" s="100">
        <f t="shared" si="0"/>
        <v>0</v>
      </c>
      <c r="B44" s="112">
        <v>31</v>
      </c>
      <c r="C44" s="114" t="s">
        <v>55</v>
      </c>
      <c r="D44" s="342">
        <f t="shared" si="4"/>
        <v>264</v>
      </c>
      <c r="E44" s="339">
        <v>9</v>
      </c>
      <c r="F44" s="339">
        <v>30</v>
      </c>
      <c r="G44" s="339">
        <v>14</v>
      </c>
      <c r="H44" s="339">
        <v>0</v>
      </c>
      <c r="I44" s="339">
        <v>6</v>
      </c>
      <c r="J44" s="339">
        <v>10</v>
      </c>
      <c r="K44" s="339">
        <v>5</v>
      </c>
      <c r="L44" s="339">
        <v>1</v>
      </c>
      <c r="M44" s="339">
        <v>0</v>
      </c>
      <c r="N44" s="339">
        <v>15</v>
      </c>
      <c r="O44" s="339">
        <v>1</v>
      </c>
      <c r="P44" s="339">
        <v>1</v>
      </c>
      <c r="Q44" s="339">
        <v>17</v>
      </c>
      <c r="R44" s="339">
        <v>11</v>
      </c>
      <c r="S44" s="339">
        <v>1</v>
      </c>
      <c r="T44" s="339">
        <v>2</v>
      </c>
      <c r="U44" s="339">
        <v>17</v>
      </c>
      <c r="V44" s="339">
        <v>40</v>
      </c>
      <c r="W44" s="339">
        <v>13</v>
      </c>
      <c r="X44" s="339">
        <v>0</v>
      </c>
      <c r="Y44" s="339">
        <v>5</v>
      </c>
      <c r="Z44" s="339">
        <v>26</v>
      </c>
      <c r="AA44" s="339">
        <v>0</v>
      </c>
      <c r="AB44" s="339">
        <v>0</v>
      </c>
      <c r="AC44" s="339">
        <v>8</v>
      </c>
      <c r="AD44" s="339">
        <v>27</v>
      </c>
      <c r="AE44" s="339">
        <v>5</v>
      </c>
      <c r="AF44" s="339">
        <v>0</v>
      </c>
      <c r="AG44" s="339">
        <v>0</v>
      </c>
      <c r="AH44" s="339">
        <v>0</v>
      </c>
      <c r="AI44" s="339">
        <v>0</v>
      </c>
      <c r="AJ44" s="339">
        <v>0</v>
      </c>
      <c r="AK44" s="339">
        <v>0</v>
      </c>
      <c r="AL44" s="339">
        <v>0</v>
      </c>
      <c r="AM44" s="339">
        <v>0</v>
      </c>
      <c r="AN44" s="339">
        <v>0</v>
      </c>
      <c r="AO44" s="339">
        <v>0</v>
      </c>
      <c r="AP44" s="339">
        <v>0</v>
      </c>
      <c r="AQ44" s="339">
        <v>0</v>
      </c>
      <c r="AR44" s="339">
        <v>0</v>
      </c>
    </row>
    <row r="45" spans="1:44" x14ac:dyDescent="0.2">
      <c r="A45" s="100">
        <f t="shared" si="0"/>
        <v>0</v>
      </c>
      <c r="B45" s="112">
        <v>32</v>
      </c>
      <c r="C45" s="116" t="s">
        <v>56</v>
      </c>
      <c r="D45" s="342">
        <f t="shared" si="4"/>
        <v>263</v>
      </c>
      <c r="E45" s="339">
        <v>15</v>
      </c>
      <c r="F45" s="339">
        <v>40</v>
      </c>
      <c r="G45" s="339">
        <v>30</v>
      </c>
      <c r="H45" s="339">
        <v>2</v>
      </c>
      <c r="I45" s="339">
        <v>9</v>
      </c>
      <c r="J45" s="339">
        <v>12</v>
      </c>
      <c r="K45" s="339">
        <v>4</v>
      </c>
      <c r="L45" s="339">
        <v>4</v>
      </c>
      <c r="M45" s="339">
        <v>0</v>
      </c>
      <c r="N45" s="339">
        <v>14</v>
      </c>
      <c r="O45" s="339">
        <v>0</v>
      </c>
      <c r="P45" s="339">
        <v>1</v>
      </c>
      <c r="Q45" s="339">
        <v>18</v>
      </c>
      <c r="R45" s="339">
        <v>5</v>
      </c>
      <c r="S45" s="339">
        <v>0</v>
      </c>
      <c r="T45" s="339">
        <v>1</v>
      </c>
      <c r="U45" s="339">
        <v>10</v>
      </c>
      <c r="V45" s="339">
        <v>35</v>
      </c>
      <c r="W45" s="339">
        <v>4</v>
      </c>
      <c r="X45" s="339">
        <v>1</v>
      </c>
      <c r="Y45" s="339">
        <v>2</v>
      </c>
      <c r="Z45" s="339">
        <v>26</v>
      </c>
      <c r="AA45" s="339">
        <v>1</v>
      </c>
      <c r="AB45" s="339">
        <v>0</v>
      </c>
      <c r="AC45" s="339">
        <v>5</v>
      </c>
      <c r="AD45" s="339">
        <v>20</v>
      </c>
      <c r="AE45" s="339">
        <v>4</v>
      </c>
      <c r="AF45" s="339">
        <v>0</v>
      </c>
      <c r="AG45" s="339">
        <v>0</v>
      </c>
      <c r="AH45" s="339">
        <v>0</v>
      </c>
      <c r="AI45" s="339">
        <v>0</v>
      </c>
      <c r="AJ45" s="339">
        <v>0</v>
      </c>
      <c r="AK45" s="339">
        <v>0</v>
      </c>
      <c r="AL45" s="339">
        <v>0</v>
      </c>
      <c r="AM45" s="339">
        <v>0</v>
      </c>
      <c r="AN45" s="339">
        <v>0</v>
      </c>
      <c r="AO45" s="339">
        <v>0</v>
      </c>
      <c r="AP45" s="339">
        <v>0</v>
      </c>
      <c r="AQ45" s="339">
        <v>0</v>
      </c>
      <c r="AR45" s="339">
        <v>0</v>
      </c>
    </row>
    <row r="46" spans="1:44" x14ac:dyDescent="0.2">
      <c r="A46" s="100">
        <f t="shared" si="0"/>
        <v>0</v>
      </c>
      <c r="B46" s="112">
        <v>33</v>
      </c>
      <c r="C46" s="116" t="s">
        <v>57</v>
      </c>
      <c r="D46" s="342">
        <f t="shared" si="4"/>
        <v>199</v>
      </c>
      <c r="E46" s="339">
        <v>12</v>
      </c>
      <c r="F46" s="339">
        <v>23</v>
      </c>
      <c r="G46" s="339">
        <v>12</v>
      </c>
      <c r="H46" s="339">
        <v>4</v>
      </c>
      <c r="I46" s="339">
        <v>8</v>
      </c>
      <c r="J46" s="339">
        <v>7</v>
      </c>
      <c r="K46" s="339">
        <v>8</v>
      </c>
      <c r="L46" s="339">
        <v>2</v>
      </c>
      <c r="M46" s="339">
        <v>0</v>
      </c>
      <c r="N46" s="339">
        <v>13</v>
      </c>
      <c r="O46" s="339">
        <v>0</v>
      </c>
      <c r="P46" s="339">
        <v>0</v>
      </c>
      <c r="Q46" s="339">
        <v>14</v>
      </c>
      <c r="R46" s="339">
        <v>13</v>
      </c>
      <c r="S46" s="339">
        <v>5</v>
      </c>
      <c r="T46" s="339">
        <v>3</v>
      </c>
      <c r="U46" s="339">
        <v>10</v>
      </c>
      <c r="V46" s="339">
        <v>20</v>
      </c>
      <c r="W46" s="339">
        <v>4</v>
      </c>
      <c r="X46" s="339">
        <v>0</v>
      </c>
      <c r="Y46" s="339">
        <v>2</v>
      </c>
      <c r="Z46" s="339">
        <v>15</v>
      </c>
      <c r="AA46" s="339">
        <v>1</v>
      </c>
      <c r="AB46" s="339">
        <v>0</v>
      </c>
      <c r="AC46" s="339">
        <v>3</v>
      </c>
      <c r="AD46" s="339">
        <v>17</v>
      </c>
      <c r="AE46" s="339">
        <v>1</v>
      </c>
      <c r="AF46" s="339">
        <v>0</v>
      </c>
      <c r="AG46" s="339">
        <v>0</v>
      </c>
      <c r="AH46" s="339">
        <v>2</v>
      </c>
      <c r="AI46" s="339">
        <v>0</v>
      </c>
      <c r="AJ46" s="339">
        <v>0</v>
      </c>
      <c r="AK46" s="339">
        <v>0</v>
      </c>
      <c r="AL46" s="339">
        <v>0</v>
      </c>
      <c r="AM46" s="339">
        <v>0</v>
      </c>
      <c r="AN46" s="339">
        <v>0</v>
      </c>
      <c r="AO46" s="339">
        <v>0</v>
      </c>
      <c r="AP46" s="339">
        <v>0</v>
      </c>
      <c r="AQ46" s="339">
        <v>0</v>
      </c>
      <c r="AR46" s="339">
        <v>0</v>
      </c>
    </row>
    <row r="47" spans="1:44" x14ac:dyDescent="0.2">
      <c r="A47" s="100">
        <f t="shared" si="0"/>
        <v>0</v>
      </c>
      <c r="B47" s="112">
        <v>34</v>
      </c>
      <c r="C47" s="116" t="s">
        <v>58</v>
      </c>
      <c r="D47" s="342">
        <f t="shared" si="4"/>
        <v>229</v>
      </c>
      <c r="E47" s="339">
        <v>10</v>
      </c>
      <c r="F47" s="339">
        <v>34</v>
      </c>
      <c r="G47" s="339">
        <v>20</v>
      </c>
      <c r="H47" s="339">
        <v>4</v>
      </c>
      <c r="I47" s="339">
        <v>4</v>
      </c>
      <c r="J47" s="339">
        <v>24</v>
      </c>
      <c r="K47" s="339">
        <v>10</v>
      </c>
      <c r="L47" s="339">
        <v>5</v>
      </c>
      <c r="M47" s="339">
        <v>0</v>
      </c>
      <c r="N47" s="339">
        <v>9</v>
      </c>
      <c r="O47" s="339">
        <v>1</v>
      </c>
      <c r="P47" s="339">
        <v>0</v>
      </c>
      <c r="Q47" s="339">
        <v>12</v>
      </c>
      <c r="R47" s="339">
        <v>26</v>
      </c>
      <c r="S47" s="339">
        <v>7</v>
      </c>
      <c r="T47" s="339">
        <v>5</v>
      </c>
      <c r="U47" s="339">
        <v>9</v>
      </c>
      <c r="V47" s="339">
        <v>19</v>
      </c>
      <c r="W47" s="339">
        <v>1</v>
      </c>
      <c r="X47" s="339">
        <v>0</v>
      </c>
      <c r="Y47" s="339">
        <v>3</v>
      </c>
      <c r="Z47" s="339">
        <v>5</v>
      </c>
      <c r="AA47" s="339">
        <v>1</v>
      </c>
      <c r="AB47" s="339">
        <v>0</v>
      </c>
      <c r="AC47" s="339">
        <v>3</v>
      </c>
      <c r="AD47" s="339">
        <v>12</v>
      </c>
      <c r="AE47" s="339">
        <v>3</v>
      </c>
      <c r="AF47" s="339">
        <v>0</v>
      </c>
      <c r="AG47" s="339">
        <v>0</v>
      </c>
      <c r="AH47" s="339">
        <v>1</v>
      </c>
      <c r="AI47" s="339">
        <v>0</v>
      </c>
      <c r="AJ47" s="339">
        <v>0</v>
      </c>
      <c r="AK47" s="339">
        <v>0</v>
      </c>
      <c r="AL47" s="339">
        <v>0</v>
      </c>
      <c r="AM47" s="339">
        <v>0</v>
      </c>
      <c r="AN47" s="339">
        <v>0</v>
      </c>
      <c r="AO47" s="339">
        <v>1</v>
      </c>
      <c r="AP47" s="339">
        <v>0</v>
      </c>
      <c r="AQ47" s="339">
        <v>0</v>
      </c>
      <c r="AR47" s="339">
        <v>0</v>
      </c>
    </row>
    <row r="48" spans="1:44" x14ac:dyDescent="0.2">
      <c r="A48" s="100">
        <f t="shared" si="0"/>
        <v>0</v>
      </c>
      <c r="B48" s="112">
        <v>35</v>
      </c>
      <c r="C48" s="116" t="s">
        <v>59</v>
      </c>
      <c r="D48" s="342">
        <f t="shared" si="4"/>
        <v>308</v>
      </c>
      <c r="E48" s="339">
        <v>10</v>
      </c>
      <c r="F48" s="339">
        <v>54</v>
      </c>
      <c r="G48" s="339">
        <v>36</v>
      </c>
      <c r="H48" s="339">
        <v>7</v>
      </c>
      <c r="I48" s="339">
        <v>12</v>
      </c>
      <c r="J48" s="339">
        <v>37</v>
      </c>
      <c r="K48" s="339">
        <v>12</v>
      </c>
      <c r="L48" s="339">
        <v>8</v>
      </c>
      <c r="M48" s="339">
        <v>0</v>
      </c>
      <c r="N48" s="339">
        <v>15</v>
      </c>
      <c r="O48" s="339">
        <v>2</v>
      </c>
      <c r="P48" s="339">
        <v>0</v>
      </c>
      <c r="Q48" s="339">
        <v>21</v>
      </c>
      <c r="R48" s="339">
        <v>30</v>
      </c>
      <c r="S48" s="339">
        <v>7</v>
      </c>
      <c r="T48" s="339">
        <v>4</v>
      </c>
      <c r="U48" s="339">
        <v>4</v>
      </c>
      <c r="V48" s="339">
        <v>14</v>
      </c>
      <c r="W48" s="339">
        <v>1</v>
      </c>
      <c r="X48" s="339">
        <v>0</v>
      </c>
      <c r="Y48" s="339">
        <v>1</v>
      </c>
      <c r="Z48" s="339">
        <v>9</v>
      </c>
      <c r="AA48" s="339">
        <v>0</v>
      </c>
      <c r="AB48" s="339">
        <v>0</v>
      </c>
      <c r="AC48" s="339">
        <v>4</v>
      </c>
      <c r="AD48" s="339">
        <v>15</v>
      </c>
      <c r="AE48" s="339">
        <v>1</v>
      </c>
      <c r="AF48" s="339">
        <v>2</v>
      </c>
      <c r="AG48" s="339">
        <v>0</v>
      </c>
      <c r="AH48" s="339">
        <v>2</v>
      </c>
      <c r="AI48" s="339">
        <v>0</v>
      </c>
      <c r="AJ48" s="339">
        <v>0</v>
      </c>
      <c r="AK48" s="339">
        <v>0</v>
      </c>
      <c r="AL48" s="339">
        <v>0</v>
      </c>
      <c r="AM48" s="339">
        <v>0</v>
      </c>
      <c r="AN48" s="339">
        <v>0</v>
      </c>
      <c r="AO48" s="339">
        <v>0</v>
      </c>
      <c r="AP48" s="339">
        <v>0</v>
      </c>
      <c r="AQ48" s="339">
        <v>0</v>
      </c>
      <c r="AR48" s="339">
        <v>0</v>
      </c>
    </row>
    <row r="49" spans="1:46" x14ac:dyDescent="0.2">
      <c r="A49" s="100">
        <f t="shared" si="0"/>
        <v>0</v>
      </c>
      <c r="B49" s="112">
        <v>36</v>
      </c>
      <c r="C49" s="116" t="s">
        <v>60</v>
      </c>
      <c r="D49" s="342">
        <f t="shared" si="4"/>
        <v>318</v>
      </c>
      <c r="E49" s="339">
        <v>25</v>
      </c>
      <c r="F49" s="339">
        <v>59</v>
      </c>
      <c r="G49" s="339">
        <v>23</v>
      </c>
      <c r="H49" s="339">
        <v>5</v>
      </c>
      <c r="I49" s="339">
        <v>15</v>
      </c>
      <c r="J49" s="339">
        <v>40</v>
      </c>
      <c r="K49" s="339">
        <v>19</v>
      </c>
      <c r="L49" s="339">
        <v>7</v>
      </c>
      <c r="M49" s="339">
        <v>0</v>
      </c>
      <c r="N49" s="339">
        <v>7</v>
      </c>
      <c r="O49" s="339">
        <v>2</v>
      </c>
      <c r="P49" s="339">
        <v>0</v>
      </c>
      <c r="Q49" s="339">
        <v>26</v>
      </c>
      <c r="R49" s="339">
        <v>33</v>
      </c>
      <c r="S49" s="339">
        <v>1</v>
      </c>
      <c r="T49" s="339">
        <v>3</v>
      </c>
      <c r="U49" s="339">
        <v>2</v>
      </c>
      <c r="V49" s="339">
        <v>21</v>
      </c>
      <c r="W49" s="339">
        <v>1</v>
      </c>
      <c r="X49" s="339">
        <v>2</v>
      </c>
      <c r="Y49" s="339">
        <v>4</v>
      </c>
      <c r="Z49" s="339">
        <v>3</v>
      </c>
      <c r="AA49" s="339">
        <v>1</v>
      </c>
      <c r="AB49" s="339">
        <v>0</v>
      </c>
      <c r="AC49" s="339">
        <v>6</v>
      </c>
      <c r="AD49" s="339">
        <v>11</v>
      </c>
      <c r="AE49" s="339">
        <v>2</v>
      </c>
      <c r="AF49" s="339">
        <v>0</v>
      </c>
      <c r="AG49" s="339">
        <v>0</v>
      </c>
      <c r="AH49" s="339">
        <v>0</v>
      </c>
      <c r="AI49" s="339">
        <v>0</v>
      </c>
      <c r="AJ49" s="339">
        <v>0</v>
      </c>
      <c r="AK49" s="339">
        <v>0</v>
      </c>
      <c r="AL49" s="339">
        <v>0</v>
      </c>
      <c r="AM49" s="339">
        <v>0</v>
      </c>
      <c r="AN49" s="339">
        <v>0</v>
      </c>
      <c r="AO49" s="339">
        <v>0</v>
      </c>
      <c r="AP49" s="339">
        <v>0</v>
      </c>
      <c r="AQ49" s="339">
        <v>0</v>
      </c>
      <c r="AR49" s="339">
        <v>0</v>
      </c>
    </row>
    <row r="50" spans="1:46" x14ac:dyDescent="0.2">
      <c r="A50" s="100">
        <f t="shared" si="0"/>
        <v>0</v>
      </c>
      <c r="B50" s="117">
        <v>37</v>
      </c>
      <c r="C50" s="118" t="s">
        <v>61</v>
      </c>
      <c r="D50" s="342">
        <f t="shared" si="4"/>
        <v>250</v>
      </c>
      <c r="E50" s="339">
        <v>19</v>
      </c>
      <c r="F50" s="339">
        <v>49</v>
      </c>
      <c r="G50" s="339">
        <v>23</v>
      </c>
      <c r="H50" s="339">
        <v>2</v>
      </c>
      <c r="I50" s="339">
        <v>10</v>
      </c>
      <c r="J50" s="339">
        <v>26</v>
      </c>
      <c r="K50" s="339">
        <v>10</v>
      </c>
      <c r="L50" s="339">
        <v>4</v>
      </c>
      <c r="M50" s="339">
        <v>0</v>
      </c>
      <c r="N50" s="339">
        <v>6</v>
      </c>
      <c r="O50" s="339">
        <v>3</v>
      </c>
      <c r="P50" s="339">
        <v>0</v>
      </c>
      <c r="Q50" s="339">
        <v>32</v>
      </c>
      <c r="R50" s="339">
        <v>34</v>
      </c>
      <c r="S50" s="339">
        <v>2</v>
      </c>
      <c r="T50" s="339">
        <v>1</v>
      </c>
      <c r="U50" s="339">
        <v>0</v>
      </c>
      <c r="V50" s="339">
        <v>8</v>
      </c>
      <c r="W50" s="339">
        <v>0</v>
      </c>
      <c r="X50" s="339">
        <v>1</v>
      </c>
      <c r="Y50" s="339">
        <v>1</v>
      </c>
      <c r="Z50" s="339">
        <v>7</v>
      </c>
      <c r="AA50" s="339">
        <v>1</v>
      </c>
      <c r="AB50" s="339">
        <v>0</v>
      </c>
      <c r="AC50" s="339">
        <v>3</v>
      </c>
      <c r="AD50" s="339">
        <v>7</v>
      </c>
      <c r="AE50" s="339">
        <v>0</v>
      </c>
      <c r="AF50" s="339">
        <v>1</v>
      </c>
      <c r="AG50" s="339">
        <v>0</v>
      </c>
      <c r="AH50" s="339">
        <v>0</v>
      </c>
      <c r="AI50" s="339">
        <v>0</v>
      </c>
      <c r="AJ50" s="339">
        <v>0</v>
      </c>
      <c r="AK50" s="339">
        <v>0</v>
      </c>
      <c r="AL50" s="339">
        <v>0</v>
      </c>
      <c r="AM50" s="339">
        <v>0</v>
      </c>
      <c r="AN50" s="339">
        <v>0</v>
      </c>
      <c r="AO50" s="339">
        <v>0</v>
      </c>
      <c r="AP50" s="339">
        <v>0</v>
      </c>
      <c r="AQ50" s="339">
        <v>0</v>
      </c>
      <c r="AR50" s="339">
        <v>0</v>
      </c>
      <c r="AS50" s="361"/>
    </row>
    <row r="51" spans="1:46" x14ac:dyDescent="0.2">
      <c r="A51" s="100">
        <f t="shared" si="0"/>
        <v>0</v>
      </c>
      <c r="B51" s="117">
        <v>38</v>
      </c>
      <c r="C51" s="116" t="s">
        <v>62</v>
      </c>
      <c r="D51" s="342">
        <f t="shared" si="4"/>
        <v>202</v>
      </c>
      <c r="E51" s="339">
        <v>14</v>
      </c>
      <c r="F51" s="339">
        <v>39</v>
      </c>
      <c r="G51" s="339">
        <v>11</v>
      </c>
      <c r="H51" s="339">
        <v>2</v>
      </c>
      <c r="I51" s="339">
        <v>8</v>
      </c>
      <c r="J51" s="339">
        <v>24</v>
      </c>
      <c r="K51" s="339">
        <v>3</v>
      </c>
      <c r="L51" s="339">
        <v>2</v>
      </c>
      <c r="M51" s="339">
        <v>0</v>
      </c>
      <c r="N51" s="339">
        <v>5</v>
      </c>
      <c r="O51" s="339">
        <v>1</v>
      </c>
      <c r="P51" s="339">
        <v>0</v>
      </c>
      <c r="Q51" s="339">
        <v>25</v>
      </c>
      <c r="R51" s="339">
        <v>38</v>
      </c>
      <c r="S51" s="339">
        <v>4</v>
      </c>
      <c r="T51" s="339">
        <v>1</v>
      </c>
      <c r="U51" s="339">
        <v>1</v>
      </c>
      <c r="V51" s="339">
        <v>9</v>
      </c>
      <c r="W51" s="339">
        <v>0</v>
      </c>
      <c r="X51" s="339">
        <v>0</v>
      </c>
      <c r="Y51" s="339">
        <v>5</v>
      </c>
      <c r="Z51" s="339">
        <v>2</v>
      </c>
      <c r="AA51" s="339">
        <v>0</v>
      </c>
      <c r="AB51" s="339">
        <v>0</v>
      </c>
      <c r="AC51" s="339">
        <v>1</v>
      </c>
      <c r="AD51" s="339">
        <v>7</v>
      </c>
      <c r="AE51" s="339">
        <v>0</v>
      </c>
      <c r="AF51" s="339">
        <v>0</v>
      </c>
      <c r="AG51" s="339">
        <v>0</v>
      </c>
      <c r="AH51" s="339">
        <v>0</v>
      </c>
      <c r="AI51" s="339">
        <v>0</v>
      </c>
      <c r="AJ51" s="339">
        <v>0</v>
      </c>
      <c r="AK51" s="339">
        <v>0</v>
      </c>
      <c r="AL51" s="339">
        <v>0</v>
      </c>
      <c r="AM51" s="339">
        <v>0</v>
      </c>
      <c r="AN51" s="339">
        <v>0</v>
      </c>
      <c r="AO51" s="339">
        <v>0</v>
      </c>
      <c r="AP51" s="339">
        <v>0</v>
      </c>
      <c r="AQ51" s="339">
        <v>0</v>
      </c>
      <c r="AR51" s="339">
        <v>0</v>
      </c>
    </row>
    <row r="52" spans="1:46" x14ac:dyDescent="0.2">
      <c r="A52" s="100">
        <f t="shared" si="0"/>
        <v>0</v>
      </c>
      <c r="B52" s="117">
        <v>39</v>
      </c>
      <c r="C52" s="116" t="s">
        <v>63</v>
      </c>
      <c r="D52" s="342">
        <f t="shared" si="4"/>
        <v>147</v>
      </c>
      <c r="E52" s="339">
        <v>13</v>
      </c>
      <c r="F52" s="339">
        <v>22</v>
      </c>
      <c r="G52" s="339">
        <v>10</v>
      </c>
      <c r="H52" s="339">
        <v>2</v>
      </c>
      <c r="I52" s="339">
        <v>5</v>
      </c>
      <c r="J52" s="339">
        <v>6</v>
      </c>
      <c r="K52" s="339">
        <v>4</v>
      </c>
      <c r="L52" s="339">
        <v>0</v>
      </c>
      <c r="M52" s="339">
        <v>0</v>
      </c>
      <c r="N52" s="339">
        <v>1</v>
      </c>
      <c r="O52" s="339">
        <v>0</v>
      </c>
      <c r="P52" s="339">
        <v>0</v>
      </c>
      <c r="Q52" s="339">
        <v>19</v>
      </c>
      <c r="R52" s="339">
        <v>40</v>
      </c>
      <c r="S52" s="339">
        <v>4</v>
      </c>
      <c r="T52" s="339">
        <v>2</v>
      </c>
      <c r="U52" s="339">
        <v>5</v>
      </c>
      <c r="V52" s="339">
        <v>6</v>
      </c>
      <c r="W52" s="339">
        <v>1</v>
      </c>
      <c r="X52" s="339">
        <v>0</v>
      </c>
      <c r="Y52" s="339">
        <v>0</v>
      </c>
      <c r="Z52" s="339">
        <v>0</v>
      </c>
      <c r="AA52" s="339">
        <v>0</v>
      </c>
      <c r="AB52" s="339">
        <v>0</v>
      </c>
      <c r="AC52" s="339">
        <v>5</v>
      </c>
      <c r="AD52" s="339">
        <v>2</v>
      </c>
      <c r="AE52" s="339">
        <v>0</v>
      </c>
      <c r="AF52" s="339">
        <v>0</v>
      </c>
      <c r="AG52" s="339">
        <v>0</v>
      </c>
      <c r="AH52" s="339">
        <v>0</v>
      </c>
      <c r="AI52" s="339">
        <v>0</v>
      </c>
      <c r="AJ52" s="339">
        <v>0</v>
      </c>
      <c r="AK52" s="339">
        <v>0</v>
      </c>
      <c r="AL52" s="339">
        <v>0</v>
      </c>
      <c r="AM52" s="339">
        <v>0</v>
      </c>
      <c r="AN52" s="339">
        <v>0</v>
      </c>
      <c r="AO52" s="339">
        <v>0</v>
      </c>
      <c r="AP52" s="339">
        <v>0</v>
      </c>
      <c r="AQ52" s="339">
        <v>0</v>
      </c>
      <c r="AR52" s="339">
        <v>0</v>
      </c>
    </row>
    <row r="53" spans="1:46" x14ac:dyDescent="0.2">
      <c r="A53" s="100">
        <f t="shared" si="0"/>
        <v>0</v>
      </c>
      <c r="B53" s="117">
        <v>40</v>
      </c>
      <c r="C53" s="116" t="s">
        <v>64</v>
      </c>
      <c r="D53" s="342">
        <f t="shared" si="4"/>
        <v>94</v>
      </c>
      <c r="E53" s="339">
        <v>6</v>
      </c>
      <c r="F53" s="339">
        <v>13</v>
      </c>
      <c r="G53" s="339">
        <v>5</v>
      </c>
      <c r="H53" s="339">
        <v>1</v>
      </c>
      <c r="I53" s="339">
        <v>0</v>
      </c>
      <c r="J53" s="339">
        <v>6</v>
      </c>
      <c r="K53" s="339">
        <v>0</v>
      </c>
      <c r="L53" s="339">
        <v>0</v>
      </c>
      <c r="M53" s="339">
        <v>0</v>
      </c>
      <c r="N53" s="339">
        <v>2</v>
      </c>
      <c r="O53" s="339">
        <v>0</v>
      </c>
      <c r="P53" s="339">
        <v>0</v>
      </c>
      <c r="Q53" s="339">
        <v>18</v>
      </c>
      <c r="R53" s="339">
        <v>32</v>
      </c>
      <c r="S53" s="339">
        <v>3</v>
      </c>
      <c r="T53" s="339">
        <v>0</v>
      </c>
      <c r="U53" s="339">
        <v>2</v>
      </c>
      <c r="V53" s="339">
        <v>1</v>
      </c>
      <c r="W53" s="339">
        <v>0</v>
      </c>
      <c r="X53" s="339">
        <v>0</v>
      </c>
      <c r="Y53" s="339">
        <v>2</v>
      </c>
      <c r="Z53" s="339">
        <v>1</v>
      </c>
      <c r="AA53" s="339">
        <v>0</v>
      </c>
      <c r="AB53" s="339">
        <v>0</v>
      </c>
      <c r="AC53" s="339">
        <v>2</v>
      </c>
      <c r="AD53" s="339">
        <v>0</v>
      </c>
      <c r="AE53" s="339">
        <v>0</v>
      </c>
      <c r="AF53" s="339">
        <v>0</v>
      </c>
      <c r="AG53" s="339">
        <v>0</v>
      </c>
      <c r="AH53" s="339">
        <v>0</v>
      </c>
      <c r="AI53" s="339">
        <v>0</v>
      </c>
      <c r="AJ53" s="339">
        <v>0</v>
      </c>
      <c r="AK53" s="339">
        <v>0</v>
      </c>
      <c r="AL53" s="339">
        <v>0</v>
      </c>
      <c r="AM53" s="339">
        <v>0</v>
      </c>
      <c r="AN53" s="339">
        <v>0</v>
      </c>
      <c r="AO53" s="339">
        <v>0</v>
      </c>
      <c r="AP53" s="339">
        <v>0</v>
      </c>
      <c r="AQ53" s="339">
        <v>0</v>
      </c>
      <c r="AR53" s="339">
        <v>0</v>
      </c>
    </row>
    <row r="54" spans="1:46" ht="13.5" thickBot="1" x14ac:dyDescent="0.25">
      <c r="A54" s="100">
        <f t="shared" si="0"/>
        <v>0</v>
      </c>
      <c r="B54" s="119">
        <v>41</v>
      </c>
      <c r="C54" s="120" t="s">
        <v>65</v>
      </c>
      <c r="D54" s="343">
        <f t="shared" si="4"/>
        <v>71</v>
      </c>
      <c r="E54" s="339">
        <v>2</v>
      </c>
      <c r="F54" s="339">
        <v>9</v>
      </c>
      <c r="G54" s="339">
        <v>2</v>
      </c>
      <c r="H54" s="339">
        <v>0</v>
      </c>
      <c r="I54" s="339">
        <v>0</v>
      </c>
      <c r="J54" s="339">
        <v>3</v>
      </c>
      <c r="K54" s="339">
        <v>0</v>
      </c>
      <c r="L54" s="339">
        <v>0</v>
      </c>
      <c r="M54" s="339">
        <v>0</v>
      </c>
      <c r="N54" s="339">
        <v>0</v>
      </c>
      <c r="O54" s="339">
        <v>0</v>
      </c>
      <c r="P54" s="339">
        <v>0</v>
      </c>
      <c r="Q54" s="339">
        <v>34</v>
      </c>
      <c r="R54" s="339">
        <v>14</v>
      </c>
      <c r="S54" s="339">
        <v>0</v>
      </c>
      <c r="T54" s="339">
        <v>0</v>
      </c>
      <c r="U54" s="339">
        <v>3</v>
      </c>
      <c r="V54" s="339">
        <v>1</v>
      </c>
      <c r="W54" s="339">
        <v>0</v>
      </c>
      <c r="X54" s="339">
        <v>0</v>
      </c>
      <c r="Y54" s="339">
        <v>0</v>
      </c>
      <c r="Z54" s="339">
        <v>1</v>
      </c>
      <c r="AA54" s="339">
        <v>0</v>
      </c>
      <c r="AB54" s="339">
        <v>0</v>
      </c>
      <c r="AC54" s="339">
        <v>0</v>
      </c>
      <c r="AD54" s="339">
        <v>2</v>
      </c>
      <c r="AE54" s="339">
        <v>0</v>
      </c>
      <c r="AF54" s="339">
        <v>0</v>
      </c>
      <c r="AG54" s="339">
        <v>0</v>
      </c>
      <c r="AH54" s="339">
        <v>0</v>
      </c>
      <c r="AI54" s="339">
        <v>0</v>
      </c>
      <c r="AJ54" s="339">
        <v>0</v>
      </c>
      <c r="AK54" s="339">
        <v>0</v>
      </c>
      <c r="AL54" s="339">
        <v>0</v>
      </c>
      <c r="AM54" s="339">
        <v>0</v>
      </c>
      <c r="AN54" s="339">
        <v>0</v>
      </c>
      <c r="AO54" s="339">
        <v>0</v>
      </c>
      <c r="AP54" s="339">
        <v>0</v>
      </c>
      <c r="AQ54" s="339">
        <v>0</v>
      </c>
      <c r="AR54" s="339">
        <v>0</v>
      </c>
    </row>
    <row r="55" spans="1:46" s="94" customFormat="1" ht="50.25" customHeight="1" thickBot="1" x14ac:dyDescent="0.25">
      <c r="A55" s="100">
        <f t="shared" si="0"/>
        <v>0</v>
      </c>
      <c r="B55" s="101">
        <v>42</v>
      </c>
      <c r="C55" s="102" t="s">
        <v>67</v>
      </c>
      <c r="D55" s="103">
        <f t="shared" ref="D55:AN55" si="5">SUM(D56:D74)</f>
        <v>8009</v>
      </c>
      <c r="E55" s="346">
        <f t="shared" si="5"/>
        <v>358</v>
      </c>
      <c r="F55" s="347">
        <f t="shared" si="5"/>
        <v>921</v>
      </c>
      <c r="G55" s="347">
        <f>SUM(G56:G74)</f>
        <v>497</v>
      </c>
      <c r="H55" s="348">
        <f t="shared" si="5"/>
        <v>47</v>
      </c>
      <c r="I55" s="346">
        <f t="shared" si="5"/>
        <v>244</v>
      </c>
      <c r="J55" s="347">
        <f>SUM(J56:J74)</f>
        <v>611</v>
      </c>
      <c r="K55" s="347">
        <f t="shared" si="5"/>
        <v>493</v>
      </c>
      <c r="L55" s="348">
        <f t="shared" si="5"/>
        <v>162</v>
      </c>
      <c r="M55" s="346">
        <f t="shared" si="5"/>
        <v>2</v>
      </c>
      <c r="N55" s="347">
        <f t="shared" si="5"/>
        <v>269</v>
      </c>
      <c r="O55" s="347">
        <f t="shared" si="5"/>
        <v>49</v>
      </c>
      <c r="P55" s="348">
        <f t="shared" si="5"/>
        <v>9</v>
      </c>
      <c r="Q55" s="346">
        <f t="shared" si="5"/>
        <v>671</v>
      </c>
      <c r="R55" s="347">
        <f t="shared" si="5"/>
        <v>852</v>
      </c>
      <c r="S55" s="347">
        <f t="shared" si="5"/>
        <v>95</v>
      </c>
      <c r="T55" s="348">
        <f t="shared" si="5"/>
        <v>59</v>
      </c>
      <c r="U55" s="346">
        <f t="shared" si="5"/>
        <v>528</v>
      </c>
      <c r="V55" s="347">
        <f t="shared" si="5"/>
        <v>508</v>
      </c>
      <c r="W55" s="347">
        <f>SUM(W56:W74)</f>
        <v>329</v>
      </c>
      <c r="X55" s="348">
        <f t="shared" si="5"/>
        <v>39</v>
      </c>
      <c r="Y55" s="346">
        <f t="shared" si="5"/>
        <v>73</v>
      </c>
      <c r="Z55" s="347">
        <f t="shared" si="5"/>
        <v>315</v>
      </c>
      <c r="AA55" s="347">
        <f t="shared" si="5"/>
        <v>16</v>
      </c>
      <c r="AB55" s="348">
        <f t="shared" si="5"/>
        <v>4</v>
      </c>
      <c r="AC55" s="346">
        <f t="shared" si="5"/>
        <v>275</v>
      </c>
      <c r="AD55" s="347">
        <f t="shared" si="5"/>
        <v>388</v>
      </c>
      <c r="AE55" s="347">
        <f t="shared" si="5"/>
        <v>167</v>
      </c>
      <c r="AF55" s="348">
        <f t="shared" si="5"/>
        <v>8</v>
      </c>
      <c r="AG55" s="346">
        <f t="shared" si="5"/>
        <v>4</v>
      </c>
      <c r="AH55" s="347">
        <f t="shared" si="5"/>
        <v>13</v>
      </c>
      <c r="AI55" s="347">
        <f t="shared" si="5"/>
        <v>0</v>
      </c>
      <c r="AJ55" s="348">
        <f t="shared" si="5"/>
        <v>0</v>
      </c>
      <c r="AK55" s="109">
        <f t="shared" si="5"/>
        <v>1</v>
      </c>
      <c r="AL55" s="110">
        <f t="shared" si="5"/>
        <v>0</v>
      </c>
      <c r="AM55" s="110">
        <f t="shared" si="5"/>
        <v>0</v>
      </c>
      <c r="AN55" s="355">
        <f t="shared" si="5"/>
        <v>0</v>
      </c>
      <c r="AO55" s="357">
        <f>SUM(AO56:AO74)</f>
        <v>1</v>
      </c>
      <c r="AP55" s="357">
        <f>SUM(AP56:AP74)</f>
        <v>1</v>
      </c>
      <c r="AQ55" s="357">
        <f>SUM(AQ56:AQ74)</f>
        <v>0</v>
      </c>
      <c r="AR55" s="357">
        <f>SUM(AR56:AR74)</f>
        <v>0</v>
      </c>
    </row>
    <row r="56" spans="1:46" x14ac:dyDescent="0.2">
      <c r="A56" s="100">
        <f t="shared" si="0"/>
        <v>0</v>
      </c>
      <c r="B56" s="123">
        <v>43</v>
      </c>
      <c r="C56" s="124" t="s">
        <v>47</v>
      </c>
      <c r="D56" s="127">
        <f t="shared" ref="D56:D74" si="6">SUM(E56:AR56)</f>
        <v>449</v>
      </c>
      <c r="E56" s="128">
        <f t="shared" ref="E56:AN56" si="7">E15+E36</f>
        <v>6</v>
      </c>
      <c r="F56" s="128">
        <f t="shared" si="7"/>
        <v>5</v>
      </c>
      <c r="G56" s="128">
        <f t="shared" si="7"/>
        <v>14</v>
      </c>
      <c r="H56" s="128">
        <f t="shared" si="7"/>
        <v>0</v>
      </c>
      <c r="I56" s="128">
        <f t="shared" si="7"/>
        <v>24</v>
      </c>
      <c r="J56" s="128">
        <f t="shared" si="7"/>
        <v>23</v>
      </c>
      <c r="K56" s="128">
        <f t="shared" si="7"/>
        <v>152</v>
      </c>
      <c r="L56" s="128">
        <f t="shared" si="7"/>
        <v>22</v>
      </c>
      <c r="M56" s="128">
        <f t="shared" si="7"/>
        <v>0</v>
      </c>
      <c r="N56" s="128">
        <f t="shared" si="7"/>
        <v>2</v>
      </c>
      <c r="O56" s="128">
        <f t="shared" si="7"/>
        <v>1</v>
      </c>
      <c r="P56" s="128">
        <f t="shared" si="7"/>
        <v>0</v>
      </c>
      <c r="Q56" s="128">
        <f t="shared" si="7"/>
        <v>6</v>
      </c>
      <c r="R56" s="128">
        <f t="shared" si="7"/>
        <v>2</v>
      </c>
      <c r="S56" s="128">
        <f t="shared" si="7"/>
        <v>0</v>
      </c>
      <c r="T56" s="128">
        <f t="shared" si="7"/>
        <v>0</v>
      </c>
      <c r="U56" s="128">
        <f t="shared" si="7"/>
        <v>27</v>
      </c>
      <c r="V56" s="128">
        <f t="shared" si="7"/>
        <v>14</v>
      </c>
      <c r="W56" s="128">
        <f t="shared" si="7"/>
        <v>70</v>
      </c>
      <c r="X56" s="128">
        <f t="shared" si="7"/>
        <v>0</v>
      </c>
      <c r="Y56" s="128">
        <f t="shared" si="7"/>
        <v>2</v>
      </c>
      <c r="Z56" s="128">
        <f t="shared" si="7"/>
        <v>0</v>
      </c>
      <c r="AA56" s="128">
        <f t="shared" si="7"/>
        <v>1</v>
      </c>
      <c r="AB56" s="128">
        <f t="shared" si="7"/>
        <v>0</v>
      </c>
      <c r="AC56" s="128">
        <f t="shared" si="7"/>
        <v>26</v>
      </c>
      <c r="AD56" s="128">
        <f t="shared" si="7"/>
        <v>6</v>
      </c>
      <c r="AE56" s="128">
        <f t="shared" si="7"/>
        <v>44</v>
      </c>
      <c r="AF56" s="128">
        <f t="shared" si="7"/>
        <v>1</v>
      </c>
      <c r="AG56" s="128">
        <f t="shared" si="7"/>
        <v>1</v>
      </c>
      <c r="AH56" s="128">
        <f t="shared" si="7"/>
        <v>0</v>
      </c>
      <c r="AI56" s="128">
        <f t="shared" si="7"/>
        <v>0</v>
      </c>
      <c r="AJ56" s="128">
        <f t="shared" si="7"/>
        <v>0</v>
      </c>
      <c r="AK56" s="128">
        <f t="shared" si="7"/>
        <v>0</v>
      </c>
      <c r="AL56" s="128">
        <f t="shared" si="7"/>
        <v>0</v>
      </c>
      <c r="AM56" s="128">
        <f t="shared" si="7"/>
        <v>0</v>
      </c>
      <c r="AN56" s="353">
        <f t="shared" si="7"/>
        <v>0</v>
      </c>
      <c r="AO56" s="358">
        <v>0</v>
      </c>
      <c r="AP56" s="358">
        <v>0</v>
      </c>
      <c r="AQ56" s="358">
        <v>0</v>
      </c>
      <c r="AR56" s="358">
        <v>0</v>
      </c>
    </row>
    <row r="57" spans="1:46" x14ac:dyDescent="0.2">
      <c r="A57" s="100">
        <f t="shared" si="0"/>
        <v>0</v>
      </c>
      <c r="B57" s="112">
        <v>44</v>
      </c>
      <c r="C57" s="114" t="s">
        <v>48</v>
      </c>
      <c r="D57" s="115">
        <f t="shared" si="6"/>
        <v>335</v>
      </c>
      <c r="E57" s="125">
        <f t="shared" ref="E57:F65" si="8">E16+E37</f>
        <v>4</v>
      </c>
      <c r="F57" s="125">
        <f t="shared" si="8"/>
        <v>3</v>
      </c>
      <c r="G57" s="125">
        <f t="shared" ref="G57:G74" si="9">G16+G37</f>
        <v>11</v>
      </c>
      <c r="H57" s="125">
        <f t="shared" ref="H57:H74" si="10">H16+H37</f>
        <v>0</v>
      </c>
      <c r="I57" s="125">
        <f t="shared" ref="I57:X72" si="11">I16+I37</f>
        <v>28</v>
      </c>
      <c r="J57" s="125">
        <f t="shared" si="11"/>
        <v>24</v>
      </c>
      <c r="K57" s="125">
        <f t="shared" si="11"/>
        <v>36</v>
      </c>
      <c r="L57" s="125">
        <f t="shared" si="11"/>
        <v>0</v>
      </c>
      <c r="M57" s="125">
        <f t="shared" si="11"/>
        <v>0</v>
      </c>
      <c r="N57" s="125">
        <f t="shared" si="11"/>
        <v>5</v>
      </c>
      <c r="O57" s="125">
        <f t="shared" si="11"/>
        <v>0</v>
      </c>
      <c r="P57" s="125">
        <f t="shared" si="11"/>
        <v>0</v>
      </c>
      <c r="Q57" s="125">
        <f t="shared" si="11"/>
        <v>5</v>
      </c>
      <c r="R57" s="125">
        <f t="shared" si="11"/>
        <v>2</v>
      </c>
      <c r="S57" s="125">
        <f t="shared" si="11"/>
        <v>7</v>
      </c>
      <c r="T57" s="125">
        <f t="shared" si="11"/>
        <v>0</v>
      </c>
      <c r="U57" s="125">
        <f t="shared" si="11"/>
        <v>75</v>
      </c>
      <c r="V57" s="125">
        <f t="shared" si="11"/>
        <v>15</v>
      </c>
      <c r="W57" s="125">
        <f t="shared" si="11"/>
        <v>49</v>
      </c>
      <c r="X57" s="125">
        <f t="shared" si="11"/>
        <v>0</v>
      </c>
      <c r="Y57" s="125">
        <f t="shared" ref="Y57:AN72" si="12">Y16+Y37</f>
        <v>5</v>
      </c>
      <c r="Z57" s="125">
        <f t="shared" si="12"/>
        <v>0</v>
      </c>
      <c r="AA57" s="125">
        <f t="shared" si="12"/>
        <v>3</v>
      </c>
      <c r="AB57" s="125">
        <f t="shared" si="12"/>
        <v>0</v>
      </c>
      <c r="AC57" s="125">
        <f t="shared" si="12"/>
        <v>29</v>
      </c>
      <c r="AD57" s="125">
        <f t="shared" si="12"/>
        <v>11</v>
      </c>
      <c r="AE57" s="125">
        <f t="shared" si="12"/>
        <v>22</v>
      </c>
      <c r="AF57" s="125">
        <f t="shared" si="12"/>
        <v>0</v>
      </c>
      <c r="AG57" s="125">
        <f t="shared" si="12"/>
        <v>0</v>
      </c>
      <c r="AH57" s="125">
        <f t="shared" si="12"/>
        <v>0</v>
      </c>
      <c r="AI57" s="125">
        <f t="shared" si="12"/>
        <v>0</v>
      </c>
      <c r="AJ57" s="125">
        <f t="shared" si="12"/>
        <v>0</v>
      </c>
      <c r="AK57" s="125">
        <f t="shared" si="12"/>
        <v>1</v>
      </c>
      <c r="AL57" s="125">
        <f t="shared" si="12"/>
        <v>0</v>
      </c>
      <c r="AM57" s="125">
        <f t="shared" si="12"/>
        <v>0</v>
      </c>
      <c r="AN57" s="354">
        <f t="shared" si="12"/>
        <v>0</v>
      </c>
      <c r="AO57" s="358">
        <v>0</v>
      </c>
      <c r="AP57" s="358">
        <v>0</v>
      </c>
      <c r="AQ57" s="358">
        <v>0</v>
      </c>
      <c r="AR57" s="358">
        <v>0</v>
      </c>
    </row>
    <row r="58" spans="1:46" x14ac:dyDescent="0.2">
      <c r="A58" s="100">
        <f t="shared" si="0"/>
        <v>0</v>
      </c>
      <c r="B58" s="112">
        <v>45</v>
      </c>
      <c r="C58" s="114" t="s">
        <v>49</v>
      </c>
      <c r="D58" s="115">
        <f t="shared" si="6"/>
        <v>329</v>
      </c>
      <c r="E58" s="125">
        <f t="shared" si="8"/>
        <v>0</v>
      </c>
      <c r="F58" s="125">
        <f t="shared" si="8"/>
        <v>4</v>
      </c>
      <c r="G58" s="125">
        <f t="shared" si="9"/>
        <v>12</v>
      </c>
      <c r="H58" s="125">
        <f t="shared" si="10"/>
        <v>0</v>
      </c>
      <c r="I58" s="125">
        <f t="shared" si="11"/>
        <v>21</v>
      </c>
      <c r="J58" s="125">
        <f t="shared" si="11"/>
        <v>21</v>
      </c>
      <c r="K58" s="125">
        <f t="shared" si="11"/>
        <v>28</v>
      </c>
      <c r="L58" s="125">
        <f t="shared" si="11"/>
        <v>2</v>
      </c>
      <c r="M58" s="125">
        <f t="shared" si="11"/>
        <v>2</v>
      </c>
      <c r="N58" s="125">
        <f t="shared" si="11"/>
        <v>9</v>
      </c>
      <c r="O58" s="125">
        <f t="shared" si="11"/>
        <v>3</v>
      </c>
      <c r="P58" s="125">
        <f t="shared" si="11"/>
        <v>0</v>
      </c>
      <c r="Q58" s="125">
        <f t="shared" si="11"/>
        <v>5</v>
      </c>
      <c r="R58" s="125">
        <f t="shared" si="11"/>
        <v>6</v>
      </c>
      <c r="S58" s="125">
        <f t="shared" si="11"/>
        <v>9</v>
      </c>
      <c r="T58" s="125">
        <f t="shared" si="11"/>
        <v>0</v>
      </c>
      <c r="U58" s="125">
        <f t="shared" si="11"/>
        <v>73</v>
      </c>
      <c r="V58" s="125">
        <f t="shared" si="11"/>
        <v>16</v>
      </c>
      <c r="W58" s="125">
        <f t="shared" si="11"/>
        <v>58</v>
      </c>
      <c r="X58" s="125">
        <f t="shared" si="11"/>
        <v>0</v>
      </c>
      <c r="Y58" s="125">
        <f t="shared" si="12"/>
        <v>6</v>
      </c>
      <c r="Z58" s="125">
        <f t="shared" si="12"/>
        <v>0</v>
      </c>
      <c r="AA58" s="125">
        <f t="shared" si="12"/>
        <v>0</v>
      </c>
      <c r="AB58" s="125">
        <f t="shared" si="12"/>
        <v>0</v>
      </c>
      <c r="AC58" s="125">
        <f t="shared" si="12"/>
        <v>22</v>
      </c>
      <c r="AD58" s="125">
        <f t="shared" si="12"/>
        <v>18</v>
      </c>
      <c r="AE58" s="125">
        <f t="shared" si="12"/>
        <v>14</v>
      </c>
      <c r="AF58" s="125">
        <f t="shared" si="12"/>
        <v>0</v>
      </c>
      <c r="AG58" s="125">
        <f t="shared" si="12"/>
        <v>0</v>
      </c>
      <c r="AH58" s="125">
        <f t="shared" si="12"/>
        <v>0</v>
      </c>
      <c r="AI58" s="125">
        <f t="shared" si="12"/>
        <v>0</v>
      </c>
      <c r="AJ58" s="125">
        <f t="shared" si="12"/>
        <v>0</v>
      </c>
      <c r="AK58" s="125">
        <f t="shared" si="12"/>
        <v>0</v>
      </c>
      <c r="AL58" s="125">
        <f t="shared" si="12"/>
        <v>0</v>
      </c>
      <c r="AM58" s="125">
        <f t="shared" si="12"/>
        <v>0</v>
      </c>
      <c r="AN58" s="354">
        <f t="shared" si="12"/>
        <v>0</v>
      </c>
      <c r="AO58" s="358">
        <v>0</v>
      </c>
      <c r="AP58" s="358">
        <v>0</v>
      </c>
      <c r="AQ58" s="358">
        <v>0</v>
      </c>
      <c r="AR58" s="358">
        <v>0</v>
      </c>
    </row>
    <row r="59" spans="1:46" x14ac:dyDescent="0.2">
      <c r="A59" s="100">
        <f t="shared" si="0"/>
        <v>0</v>
      </c>
      <c r="B59" s="112">
        <v>46</v>
      </c>
      <c r="C59" s="114" t="s">
        <v>50</v>
      </c>
      <c r="D59" s="115">
        <f t="shared" si="6"/>
        <v>232</v>
      </c>
      <c r="E59" s="125">
        <f t="shared" si="8"/>
        <v>3</v>
      </c>
      <c r="F59" s="125">
        <f t="shared" si="8"/>
        <v>3</v>
      </c>
      <c r="G59" s="125">
        <f t="shared" si="9"/>
        <v>8</v>
      </c>
      <c r="H59" s="125">
        <f t="shared" si="10"/>
        <v>0</v>
      </c>
      <c r="I59" s="125">
        <f t="shared" si="11"/>
        <v>10</v>
      </c>
      <c r="J59" s="125">
        <f t="shared" si="11"/>
        <v>22</v>
      </c>
      <c r="K59" s="125">
        <f t="shared" si="11"/>
        <v>13</v>
      </c>
      <c r="L59" s="125">
        <f t="shared" si="11"/>
        <v>0</v>
      </c>
      <c r="M59" s="125">
        <f t="shared" si="11"/>
        <v>0</v>
      </c>
      <c r="N59" s="125">
        <f t="shared" si="11"/>
        <v>8</v>
      </c>
      <c r="O59" s="125">
        <f t="shared" si="11"/>
        <v>4</v>
      </c>
      <c r="P59" s="125">
        <f t="shared" si="11"/>
        <v>0</v>
      </c>
      <c r="Q59" s="125">
        <f t="shared" si="11"/>
        <v>6</v>
      </c>
      <c r="R59" s="125">
        <f t="shared" si="11"/>
        <v>10</v>
      </c>
      <c r="S59" s="125">
        <f t="shared" si="11"/>
        <v>7</v>
      </c>
      <c r="T59" s="125">
        <f t="shared" si="11"/>
        <v>0</v>
      </c>
      <c r="U59" s="125">
        <f t="shared" si="11"/>
        <v>49</v>
      </c>
      <c r="V59" s="125">
        <f t="shared" si="11"/>
        <v>17</v>
      </c>
      <c r="W59" s="125">
        <f t="shared" si="11"/>
        <v>23</v>
      </c>
      <c r="X59" s="125">
        <f t="shared" si="11"/>
        <v>0</v>
      </c>
      <c r="Y59" s="125">
        <f t="shared" si="12"/>
        <v>3</v>
      </c>
      <c r="Z59" s="125">
        <f t="shared" si="12"/>
        <v>0</v>
      </c>
      <c r="AA59" s="125">
        <f t="shared" si="12"/>
        <v>0</v>
      </c>
      <c r="AB59" s="125">
        <f t="shared" si="12"/>
        <v>0</v>
      </c>
      <c r="AC59" s="125">
        <f t="shared" si="12"/>
        <v>25</v>
      </c>
      <c r="AD59" s="125">
        <f t="shared" si="12"/>
        <v>13</v>
      </c>
      <c r="AE59" s="125">
        <f t="shared" si="12"/>
        <v>8</v>
      </c>
      <c r="AF59" s="125">
        <f t="shared" si="12"/>
        <v>0</v>
      </c>
      <c r="AG59" s="125">
        <f t="shared" si="12"/>
        <v>0</v>
      </c>
      <c r="AH59" s="125">
        <f t="shared" si="12"/>
        <v>0</v>
      </c>
      <c r="AI59" s="125">
        <f t="shared" si="12"/>
        <v>0</v>
      </c>
      <c r="AJ59" s="125">
        <f t="shared" si="12"/>
        <v>0</v>
      </c>
      <c r="AK59" s="125">
        <f t="shared" si="12"/>
        <v>0</v>
      </c>
      <c r="AL59" s="125">
        <f t="shared" si="12"/>
        <v>0</v>
      </c>
      <c r="AM59" s="125">
        <f t="shared" si="12"/>
        <v>0</v>
      </c>
      <c r="AN59" s="354">
        <f t="shared" si="12"/>
        <v>0</v>
      </c>
      <c r="AO59" s="359">
        <f t="shared" ref="AO59:AR72" si="13">AO18+AO39</f>
        <v>0</v>
      </c>
      <c r="AP59" s="359">
        <f t="shared" si="13"/>
        <v>0</v>
      </c>
      <c r="AQ59" s="359">
        <f t="shared" si="13"/>
        <v>0</v>
      </c>
      <c r="AR59" s="359">
        <f t="shared" si="13"/>
        <v>0</v>
      </c>
    </row>
    <row r="60" spans="1:46" x14ac:dyDescent="0.2">
      <c r="A60" s="100">
        <f t="shared" si="0"/>
        <v>0</v>
      </c>
      <c r="B60" s="112">
        <v>47</v>
      </c>
      <c r="C60" s="114" t="s">
        <v>51</v>
      </c>
      <c r="D60" s="115">
        <f t="shared" si="6"/>
        <v>99</v>
      </c>
      <c r="E60" s="125">
        <f t="shared" si="8"/>
        <v>3</v>
      </c>
      <c r="F60" s="125">
        <f t="shared" si="8"/>
        <v>6</v>
      </c>
      <c r="G60" s="125">
        <f t="shared" si="9"/>
        <v>5</v>
      </c>
      <c r="H60" s="125">
        <f t="shared" si="10"/>
        <v>1</v>
      </c>
      <c r="I60" s="125">
        <f t="shared" si="11"/>
        <v>0</v>
      </c>
      <c r="J60" s="125">
        <f t="shared" si="11"/>
        <v>12</v>
      </c>
      <c r="K60" s="125">
        <f t="shared" si="11"/>
        <v>7</v>
      </c>
      <c r="L60" s="125">
        <f t="shared" si="11"/>
        <v>0</v>
      </c>
      <c r="M60" s="125">
        <f t="shared" si="11"/>
        <v>0</v>
      </c>
      <c r="N60" s="125">
        <f t="shared" si="11"/>
        <v>4</v>
      </c>
      <c r="O60" s="125">
        <f t="shared" si="11"/>
        <v>1</v>
      </c>
      <c r="P60" s="125">
        <f t="shared" si="11"/>
        <v>0</v>
      </c>
      <c r="Q60" s="125">
        <f t="shared" si="11"/>
        <v>0</v>
      </c>
      <c r="R60" s="125">
        <f t="shared" si="11"/>
        <v>1</v>
      </c>
      <c r="S60" s="125">
        <f t="shared" si="11"/>
        <v>1</v>
      </c>
      <c r="T60" s="125">
        <f t="shared" si="11"/>
        <v>0</v>
      </c>
      <c r="U60" s="125">
        <f t="shared" si="11"/>
        <v>7</v>
      </c>
      <c r="V60" s="125">
        <f t="shared" si="11"/>
        <v>3</v>
      </c>
      <c r="W60" s="125">
        <f t="shared" si="11"/>
        <v>4</v>
      </c>
      <c r="X60" s="125">
        <f t="shared" si="11"/>
        <v>0</v>
      </c>
      <c r="Y60" s="125">
        <f t="shared" si="12"/>
        <v>0</v>
      </c>
      <c r="Z60" s="125">
        <f t="shared" si="12"/>
        <v>1</v>
      </c>
      <c r="AA60" s="125">
        <f t="shared" si="12"/>
        <v>0</v>
      </c>
      <c r="AB60" s="125">
        <f t="shared" si="12"/>
        <v>0</v>
      </c>
      <c r="AC60" s="125">
        <f t="shared" si="12"/>
        <v>20</v>
      </c>
      <c r="AD60" s="125">
        <f t="shared" si="12"/>
        <v>14</v>
      </c>
      <c r="AE60" s="125">
        <f t="shared" si="12"/>
        <v>9</v>
      </c>
      <c r="AF60" s="125">
        <f t="shared" si="12"/>
        <v>0</v>
      </c>
      <c r="AG60" s="125">
        <f t="shared" si="12"/>
        <v>0</v>
      </c>
      <c r="AH60" s="125">
        <f t="shared" si="12"/>
        <v>0</v>
      </c>
      <c r="AI60" s="125">
        <f t="shared" si="12"/>
        <v>0</v>
      </c>
      <c r="AJ60" s="125">
        <f t="shared" si="12"/>
        <v>0</v>
      </c>
      <c r="AK60" s="125">
        <f t="shared" si="12"/>
        <v>0</v>
      </c>
      <c r="AL60" s="125">
        <f t="shared" si="12"/>
        <v>0</v>
      </c>
      <c r="AM60" s="125">
        <f t="shared" si="12"/>
        <v>0</v>
      </c>
      <c r="AN60" s="354">
        <f t="shared" si="12"/>
        <v>0</v>
      </c>
      <c r="AO60" s="359">
        <f t="shared" si="13"/>
        <v>0</v>
      </c>
      <c r="AP60" s="359">
        <f t="shared" si="13"/>
        <v>0</v>
      </c>
      <c r="AQ60" s="359">
        <f t="shared" si="13"/>
        <v>0</v>
      </c>
      <c r="AR60" s="359">
        <f t="shared" si="13"/>
        <v>0</v>
      </c>
      <c r="AT60" s="236"/>
    </row>
    <row r="61" spans="1:46" x14ac:dyDescent="0.2">
      <c r="A61" s="100">
        <f t="shared" si="0"/>
        <v>0</v>
      </c>
      <c r="B61" s="112">
        <v>48</v>
      </c>
      <c r="C61" s="114" t="s">
        <v>52</v>
      </c>
      <c r="D61" s="115">
        <f t="shared" si="6"/>
        <v>371</v>
      </c>
      <c r="E61" s="125">
        <f t="shared" si="8"/>
        <v>21</v>
      </c>
      <c r="F61" s="125">
        <f t="shared" si="8"/>
        <v>36</v>
      </c>
      <c r="G61" s="125">
        <f t="shared" si="9"/>
        <v>21</v>
      </c>
      <c r="H61" s="125">
        <f t="shared" si="10"/>
        <v>3</v>
      </c>
      <c r="I61" s="125">
        <f t="shared" si="11"/>
        <v>4</v>
      </c>
      <c r="J61" s="125">
        <f t="shared" si="11"/>
        <v>33</v>
      </c>
      <c r="K61" s="125">
        <f t="shared" si="11"/>
        <v>10</v>
      </c>
      <c r="L61" s="125">
        <f t="shared" si="11"/>
        <v>2</v>
      </c>
      <c r="M61" s="125">
        <f t="shared" si="11"/>
        <v>0</v>
      </c>
      <c r="N61" s="125">
        <f t="shared" si="11"/>
        <v>16</v>
      </c>
      <c r="O61" s="125">
        <f t="shared" si="11"/>
        <v>3</v>
      </c>
      <c r="P61" s="125">
        <f t="shared" si="11"/>
        <v>1</v>
      </c>
      <c r="Q61" s="125">
        <f t="shared" si="11"/>
        <v>13</v>
      </c>
      <c r="R61" s="125">
        <f t="shared" si="11"/>
        <v>8</v>
      </c>
      <c r="S61" s="125">
        <f t="shared" si="11"/>
        <v>0</v>
      </c>
      <c r="T61" s="125">
        <f t="shared" si="11"/>
        <v>6</v>
      </c>
      <c r="U61" s="125">
        <f t="shared" si="11"/>
        <v>48</v>
      </c>
      <c r="V61" s="125">
        <f t="shared" si="11"/>
        <v>16</v>
      </c>
      <c r="W61" s="125">
        <f t="shared" si="11"/>
        <v>19</v>
      </c>
      <c r="X61" s="125">
        <f t="shared" si="11"/>
        <v>14</v>
      </c>
      <c r="Y61" s="125">
        <f t="shared" si="12"/>
        <v>4</v>
      </c>
      <c r="Z61" s="125">
        <f t="shared" si="12"/>
        <v>5</v>
      </c>
      <c r="AA61" s="125">
        <f t="shared" si="12"/>
        <v>0</v>
      </c>
      <c r="AB61" s="125">
        <f t="shared" si="12"/>
        <v>2</v>
      </c>
      <c r="AC61" s="125">
        <f t="shared" si="12"/>
        <v>28</v>
      </c>
      <c r="AD61" s="125">
        <f t="shared" si="12"/>
        <v>37</v>
      </c>
      <c r="AE61" s="125">
        <f t="shared" si="12"/>
        <v>12</v>
      </c>
      <c r="AF61" s="125">
        <f t="shared" si="12"/>
        <v>1</v>
      </c>
      <c r="AG61" s="125">
        <f t="shared" si="12"/>
        <v>2</v>
      </c>
      <c r="AH61" s="125">
        <f t="shared" si="12"/>
        <v>6</v>
      </c>
      <c r="AI61" s="125">
        <f t="shared" si="12"/>
        <v>0</v>
      </c>
      <c r="AJ61" s="125">
        <f t="shared" si="12"/>
        <v>0</v>
      </c>
      <c r="AK61" s="125">
        <f t="shared" si="12"/>
        <v>0</v>
      </c>
      <c r="AL61" s="125">
        <f t="shared" si="12"/>
        <v>0</v>
      </c>
      <c r="AM61" s="125">
        <f t="shared" si="12"/>
        <v>0</v>
      </c>
      <c r="AN61" s="354">
        <f t="shared" si="12"/>
        <v>0</v>
      </c>
      <c r="AO61" s="359">
        <f t="shared" si="13"/>
        <v>0</v>
      </c>
      <c r="AP61" s="359">
        <f t="shared" si="13"/>
        <v>0</v>
      </c>
      <c r="AQ61" s="359">
        <f t="shared" si="13"/>
        <v>0</v>
      </c>
      <c r="AR61" s="359">
        <f t="shared" si="13"/>
        <v>0</v>
      </c>
    </row>
    <row r="62" spans="1:46" x14ac:dyDescent="0.2">
      <c r="A62" s="100">
        <f t="shared" si="0"/>
        <v>0</v>
      </c>
      <c r="B62" s="112">
        <v>49</v>
      </c>
      <c r="C62" s="114" t="s">
        <v>53</v>
      </c>
      <c r="D62" s="115">
        <f t="shared" si="6"/>
        <v>474</v>
      </c>
      <c r="E62" s="125">
        <f t="shared" si="8"/>
        <v>20</v>
      </c>
      <c r="F62" s="125">
        <f t="shared" si="8"/>
        <v>41</v>
      </c>
      <c r="G62" s="125">
        <f t="shared" si="9"/>
        <v>28</v>
      </c>
      <c r="H62" s="125">
        <f t="shared" si="10"/>
        <v>3</v>
      </c>
      <c r="I62" s="125">
        <f t="shared" si="11"/>
        <v>9</v>
      </c>
      <c r="J62" s="125">
        <f t="shared" si="11"/>
        <v>40</v>
      </c>
      <c r="K62" s="125">
        <f t="shared" si="11"/>
        <v>17</v>
      </c>
      <c r="L62" s="125">
        <f t="shared" si="11"/>
        <v>3</v>
      </c>
      <c r="M62" s="125">
        <f t="shared" si="11"/>
        <v>0</v>
      </c>
      <c r="N62" s="125">
        <f t="shared" si="11"/>
        <v>28</v>
      </c>
      <c r="O62" s="125">
        <f t="shared" si="11"/>
        <v>3</v>
      </c>
      <c r="P62" s="125">
        <f t="shared" si="11"/>
        <v>2</v>
      </c>
      <c r="Q62" s="125">
        <f t="shared" si="11"/>
        <v>14</v>
      </c>
      <c r="R62" s="125">
        <f t="shared" si="11"/>
        <v>9</v>
      </c>
      <c r="S62" s="125">
        <f t="shared" si="11"/>
        <v>2</v>
      </c>
      <c r="T62" s="125">
        <f t="shared" si="11"/>
        <v>4</v>
      </c>
      <c r="U62" s="125">
        <f t="shared" si="11"/>
        <v>44</v>
      </c>
      <c r="V62" s="125">
        <f t="shared" si="11"/>
        <v>50</v>
      </c>
      <c r="W62" s="125">
        <f t="shared" si="11"/>
        <v>33</v>
      </c>
      <c r="X62" s="125">
        <f t="shared" si="11"/>
        <v>10</v>
      </c>
      <c r="Y62" s="125">
        <f t="shared" si="12"/>
        <v>4</v>
      </c>
      <c r="Z62" s="125">
        <f t="shared" si="12"/>
        <v>33</v>
      </c>
      <c r="AA62" s="125">
        <f t="shared" si="12"/>
        <v>0</v>
      </c>
      <c r="AB62" s="125">
        <f t="shared" si="12"/>
        <v>0</v>
      </c>
      <c r="AC62" s="125">
        <f t="shared" si="12"/>
        <v>22</v>
      </c>
      <c r="AD62" s="125">
        <f t="shared" si="12"/>
        <v>41</v>
      </c>
      <c r="AE62" s="125">
        <f t="shared" si="12"/>
        <v>10</v>
      </c>
      <c r="AF62" s="125">
        <f t="shared" si="12"/>
        <v>0</v>
      </c>
      <c r="AG62" s="125">
        <f t="shared" si="12"/>
        <v>1</v>
      </c>
      <c r="AH62" s="125">
        <f t="shared" si="12"/>
        <v>2</v>
      </c>
      <c r="AI62" s="125">
        <f t="shared" si="12"/>
        <v>0</v>
      </c>
      <c r="AJ62" s="125">
        <f t="shared" si="12"/>
        <v>0</v>
      </c>
      <c r="AK62" s="125">
        <f t="shared" si="12"/>
        <v>0</v>
      </c>
      <c r="AL62" s="125">
        <f t="shared" si="12"/>
        <v>0</v>
      </c>
      <c r="AM62" s="125">
        <f t="shared" si="12"/>
        <v>0</v>
      </c>
      <c r="AN62" s="354">
        <f t="shared" si="12"/>
        <v>0</v>
      </c>
      <c r="AO62" s="359">
        <f t="shared" si="13"/>
        <v>0</v>
      </c>
      <c r="AP62" s="359">
        <f t="shared" si="13"/>
        <v>1</v>
      </c>
      <c r="AQ62" s="359">
        <f t="shared" si="13"/>
        <v>0</v>
      </c>
      <c r="AR62" s="359">
        <f t="shared" si="13"/>
        <v>0</v>
      </c>
    </row>
    <row r="63" spans="1:46" x14ac:dyDescent="0.2">
      <c r="A63" s="100">
        <f t="shared" si="0"/>
        <v>0</v>
      </c>
      <c r="B63" s="112">
        <v>50</v>
      </c>
      <c r="C63" s="114" t="s">
        <v>54</v>
      </c>
      <c r="D63" s="115">
        <f t="shared" si="6"/>
        <v>448</v>
      </c>
      <c r="E63" s="125">
        <f t="shared" si="8"/>
        <v>15</v>
      </c>
      <c r="F63" s="125">
        <f t="shared" si="8"/>
        <v>51</v>
      </c>
      <c r="G63" s="125">
        <f t="shared" si="9"/>
        <v>15</v>
      </c>
      <c r="H63" s="125">
        <f t="shared" si="10"/>
        <v>1</v>
      </c>
      <c r="I63" s="125">
        <f t="shared" si="11"/>
        <v>4</v>
      </c>
      <c r="J63" s="125">
        <f t="shared" si="11"/>
        <v>29</v>
      </c>
      <c r="K63" s="125">
        <f t="shared" si="11"/>
        <v>12</v>
      </c>
      <c r="L63" s="125">
        <f t="shared" si="11"/>
        <v>3</v>
      </c>
      <c r="M63" s="125">
        <f t="shared" si="11"/>
        <v>0</v>
      </c>
      <c r="N63" s="125">
        <f t="shared" si="11"/>
        <v>30</v>
      </c>
      <c r="O63" s="125">
        <f t="shared" si="11"/>
        <v>4</v>
      </c>
      <c r="P63" s="125">
        <f t="shared" si="11"/>
        <v>1</v>
      </c>
      <c r="Q63" s="125">
        <f t="shared" si="11"/>
        <v>20</v>
      </c>
      <c r="R63" s="125">
        <f t="shared" si="11"/>
        <v>18</v>
      </c>
      <c r="S63" s="125">
        <f t="shared" si="11"/>
        <v>1</v>
      </c>
      <c r="T63" s="125">
        <f t="shared" si="11"/>
        <v>2</v>
      </c>
      <c r="U63" s="125">
        <f t="shared" si="11"/>
        <v>42</v>
      </c>
      <c r="V63" s="125">
        <f t="shared" si="11"/>
        <v>58</v>
      </c>
      <c r="W63" s="125">
        <f t="shared" si="11"/>
        <v>22</v>
      </c>
      <c r="X63" s="125">
        <f t="shared" si="11"/>
        <v>6</v>
      </c>
      <c r="Y63" s="125">
        <f t="shared" si="12"/>
        <v>4</v>
      </c>
      <c r="Z63" s="125">
        <f t="shared" si="12"/>
        <v>50</v>
      </c>
      <c r="AA63" s="125">
        <f t="shared" si="12"/>
        <v>2</v>
      </c>
      <c r="AB63" s="125">
        <f t="shared" si="12"/>
        <v>0</v>
      </c>
      <c r="AC63" s="125">
        <f t="shared" si="12"/>
        <v>9</v>
      </c>
      <c r="AD63" s="125">
        <f t="shared" si="12"/>
        <v>41</v>
      </c>
      <c r="AE63" s="125">
        <f t="shared" si="12"/>
        <v>8</v>
      </c>
      <c r="AF63" s="125">
        <f t="shared" si="12"/>
        <v>0</v>
      </c>
      <c r="AG63" s="125">
        <f t="shared" si="12"/>
        <v>0</v>
      </c>
      <c r="AH63" s="125">
        <f t="shared" si="12"/>
        <v>0</v>
      </c>
      <c r="AI63" s="125">
        <f t="shared" si="12"/>
        <v>0</v>
      </c>
      <c r="AJ63" s="125">
        <f t="shared" si="12"/>
        <v>0</v>
      </c>
      <c r="AK63" s="125">
        <f t="shared" si="12"/>
        <v>0</v>
      </c>
      <c r="AL63" s="125">
        <f t="shared" si="12"/>
        <v>0</v>
      </c>
      <c r="AM63" s="125">
        <f t="shared" si="12"/>
        <v>0</v>
      </c>
      <c r="AN63" s="354">
        <f t="shared" si="12"/>
        <v>0</v>
      </c>
      <c r="AO63" s="359">
        <f t="shared" si="13"/>
        <v>0</v>
      </c>
      <c r="AP63" s="359">
        <f t="shared" si="13"/>
        <v>0</v>
      </c>
      <c r="AQ63" s="359">
        <f t="shared" si="13"/>
        <v>0</v>
      </c>
      <c r="AR63" s="359">
        <f t="shared" si="13"/>
        <v>0</v>
      </c>
    </row>
    <row r="64" spans="1:46" x14ac:dyDescent="0.2">
      <c r="A64" s="100">
        <f t="shared" si="0"/>
        <v>0</v>
      </c>
      <c r="B64" s="112">
        <v>51</v>
      </c>
      <c r="C64" s="114" t="s">
        <v>55</v>
      </c>
      <c r="D64" s="115">
        <f t="shared" si="6"/>
        <v>484</v>
      </c>
      <c r="E64" s="125">
        <f t="shared" si="8"/>
        <v>15</v>
      </c>
      <c r="F64" s="125">
        <f t="shared" si="8"/>
        <v>55</v>
      </c>
      <c r="G64" s="125">
        <f t="shared" si="9"/>
        <v>25</v>
      </c>
      <c r="H64" s="125">
        <f t="shared" si="10"/>
        <v>0</v>
      </c>
      <c r="I64" s="125">
        <f t="shared" si="11"/>
        <v>11</v>
      </c>
      <c r="J64" s="125">
        <f t="shared" si="11"/>
        <v>23</v>
      </c>
      <c r="K64" s="125">
        <f t="shared" si="11"/>
        <v>15</v>
      </c>
      <c r="L64" s="125">
        <f t="shared" si="11"/>
        <v>5</v>
      </c>
      <c r="M64" s="125">
        <f t="shared" si="11"/>
        <v>0</v>
      </c>
      <c r="N64" s="125">
        <f t="shared" si="11"/>
        <v>28</v>
      </c>
      <c r="O64" s="125">
        <f t="shared" si="11"/>
        <v>1</v>
      </c>
      <c r="P64" s="125">
        <f t="shared" si="11"/>
        <v>2</v>
      </c>
      <c r="Q64" s="125">
        <f t="shared" si="11"/>
        <v>29</v>
      </c>
      <c r="R64" s="125">
        <f t="shared" si="11"/>
        <v>22</v>
      </c>
      <c r="S64" s="125">
        <f t="shared" si="11"/>
        <v>4</v>
      </c>
      <c r="T64" s="125">
        <f t="shared" si="11"/>
        <v>3</v>
      </c>
      <c r="U64" s="125">
        <f t="shared" si="11"/>
        <v>40</v>
      </c>
      <c r="V64" s="125">
        <f t="shared" si="11"/>
        <v>72</v>
      </c>
      <c r="W64" s="125">
        <f t="shared" si="11"/>
        <v>17</v>
      </c>
      <c r="X64" s="125">
        <f t="shared" si="11"/>
        <v>1</v>
      </c>
      <c r="Y64" s="125">
        <f t="shared" si="12"/>
        <v>5</v>
      </c>
      <c r="Z64" s="125">
        <f t="shared" si="12"/>
        <v>47</v>
      </c>
      <c r="AA64" s="125">
        <f t="shared" si="12"/>
        <v>2</v>
      </c>
      <c r="AB64" s="125">
        <f t="shared" si="12"/>
        <v>0</v>
      </c>
      <c r="AC64" s="125">
        <f t="shared" si="12"/>
        <v>14</v>
      </c>
      <c r="AD64" s="125">
        <f t="shared" si="12"/>
        <v>41</v>
      </c>
      <c r="AE64" s="125">
        <f t="shared" si="12"/>
        <v>7</v>
      </c>
      <c r="AF64" s="125">
        <f t="shared" si="12"/>
        <v>0</v>
      </c>
      <c r="AG64" s="125">
        <f t="shared" si="12"/>
        <v>0</v>
      </c>
      <c r="AH64" s="125">
        <f t="shared" si="12"/>
        <v>0</v>
      </c>
      <c r="AI64" s="125">
        <f t="shared" si="12"/>
        <v>0</v>
      </c>
      <c r="AJ64" s="125">
        <f t="shared" si="12"/>
        <v>0</v>
      </c>
      <c r="AK64" s="125">
        <f t="shared" si="12"/>
        <v>0</v>
      </c>
      <c r="AL64" s="125">
        <f t="shared" si="12"/>
        <v>0</v>
      </c>
      <c r="AM64" s="125">
        <f t="shared" si="12"/>
        <v>0</v>
      </c>
      <c r="AN64" s="354">
        <f t="shared" si="12"/>
        <v>0</v>
      </c>
      <c r="AO64" s="359">
        <f t="shared" si="13"/>
        <v>0</v>
      </c>
      <c r="AP64" s="359">
        <f t="shared" si="13"/>
        <v>0</v>
      </c>
      <c r="AQ64" s="359">
        <f t="shared" si="13"/>
        <v>0</v>
      </c>
      <c r="AR64" s="359">
        <f t="shared" si="13"/>
        <v>0</v>
      </c>
    </row>
    <row r="65" spans="1:44" x14ac:dyDescent="0.2">
      <c r="A65" s="100">
        <f t="shared" si="0"/>
        <v>0</v>
      </c>
      <c r="B65" s="112">
        <v>52</v>
      </c>
      <c r="C65" s="116" t="s">
        <v>56</v>
      </c>
      <c r="D65" s="115">
        <f t="shared" si="6"/>
        <v>503</v>
      </c>
      <c r="E65" s="125">
        <f t="shared" si="8"/>
        <v>23</v>
      </c>
      <c r="F65" s="125">
        <f t="shared" si="8"/>
        <v>72</v>
      </c>
      <c r="G65" s="125">
        <f t="shared" si="9"/>
        <v>51</v>
      </c>
      <c r="H65" s="125">
        <f t="shared" si="10"/>
        <v>2</v>
      </c>
      <c r="I65" s="125">
        <f t="shared" si="11"/>
        <v>17</v>
      </c>
      <c r="J65" s="125">
        <f t="shared" si="11"/>
        <v>23</v>
      </c>
      <c r="K65" s="125">
        <f t="shared" si="11"/>
        <v>18</v>
      </c>
      <c r="L65" s="125">
        <f t="shared" si="11"/>
        <v>10</v>
      </c>
      <c r="M65" s="125">
        <f t="shared" si="11"/>
        <v>0</v>
      </c>
      <c r="N65" s="125">
        <f t="shared" si="11"/>
        <v>22</v>
      </c>
      <c r="O65" s="125">
        <f t="shared" si="11"/>
        <v>2</v>
      </c>
      <c r="P65" s="125">
        <f t="shared" si="11"/>
        <v>1</v>
      </c>
      <c r="Q65" s="125">
        <f t="shared" si="11"/>
        <v>27</v>
      </c>
      <c r="R65" s="125">
        <f t="shared" si="11"/>
        <v>19</v>
      </c>
      <c r="S65" s="125">
        <f t="shared" si="11"/>
        <v>2</v>
      </c>
      <c r="T65" s="125">
        <f t="shared" si="11"/>
        <v>3</v>
      </c>
      <c r="U65" s="125">
        <f t="shared" si="11"/>
        <v>25</v>
      </c>
      <c r="V65" s="125">
        <f t="shared" si="11"/>
        <v>61</v>
      </c>
      <c r="W65" s="125">
        <f t="shared" si="11"/>
        <v>15</v>
      </c>
      <c r="X65" s="125">
        <f t="shared" si="11"/>
        <v>1</v>
      </c>
      <c r="Y65" s="125">
        <f t="shared" si="12"/>
        <v>2</v>
      </c>
      <c r="Z65" s="125">
        <f t="shared" si="12"/>
        <v>51</v>
      </c>
      <c r="AA65" s="125">
        <f t="shared" si="12"/>
        <v>1</v>
      </c>
      <c r="AB65" s="125">
        <f t="shared" si="12"/>
        <v>1</v>
      </c>
      <c r="AC65" s="125">
        <f t="shared" si="12"/>
        <v>12</v>
      </c>
      <c r="AD65" s="125">
        <f t="shared" si="12"/>
        <v>33</v>
      </c>
      <c r="AE65" s="125">
        <f t="shared" si="12"/>
        <v>9</v>
      </c>
      <c r="AF65" s="125">
        <f t="shared" si="12"/>
        <v>0</v>
      </c>
      <c r="AG65" s="125">
        <f t="shared" si="12"/>
        <v>0</v>
      </c>
      <c r="AH65" s="125">
        <f t="shared" si="12"/>
        <v>0</v>
      </c>
      <c r="AI65" s="125">
        <f t="shared" si="12"/>
        <v>0</v>
      </c>
      <c r="AJ65" s="125">
        <f t="shared" si="12"/>
        <v>0</v>
      </c>
      <c r="AK65" s="125">
        <f t="shared" si="12"/>
        <v>0</v>
      </c>
      <c r="AL65" s="125">
        <f t="shared" si="12"/>
        <v>0</v>
      </c>
      <c r="AM65" s="125">
        <f t="shared" si="12"/>
        <v>0</v>
      </c>
      <c r="AN65" s="354">
        <f t="shared" si="12"/>
        <v>0</v>
      </c>
      <c r="AO65" s="359">
        <f t="shared" si="13"/>
        <v>0</v>
      </c>
      <c r="AP65" s="359">
        <f t="shared" si="13"/>
        <v>0</v>
      </c>
      <c r="AQ65" s="359">
        <f t="shared" si="13"/>
        <v>0</v>
      </c>
      <c r="AR65" s="359">
        <f t="shared" si="13"/>
        <v>0</v>
      </c>
    </row>
    <row r="66" spans="1:44" x14ac:dyDescent="0.2">
      <c r="A66" s="100">
        <f t="shared" si="0"/>
        <v>0</v>
      </c>
      <c r="B66" s="112">
        <v>53</v>
      </c>
      <c r="C66" s="116" t="s">
        <v>57</v>
      </c>
      <c r="D66" s="115">
        <f t="shared" si="6"/>
        <v>413</v>
      </c>
      <c r="E66" s="125">
        <f t="shared" ref="E66:E74" si="14">E25+E46</f>
        <v>23</v>
      </c>
      <c r="F66" s="125">
        <f t="shared" ref="F66:F74" si="15">F25+F46</f>
        <v>57</v>
      </c>
      <c r="G66" s="125">
        <f t="shared" si="9"/>
        <v>25</v>
      </c>
      <c r="H66" s="125">
        <f t="shared" si="10"/>
        <v>4</v>
      </c>
      <c r="I66" s="125">
        <f t="shared" si="11"/>
        <v>9</v>
      </c>
      <c r="J66" s="125">
        <f t="shared" si="11"/>
        <v>22</v>
      </c>
      <c r="K66" s="125">
        <f t="shared" si="11"/>
        <v>16</v>
      </c>
      <c r="L66" s="125">
        <f t="shared" si="11"/>
        <v>6</v>
      </c>
      <c r="M66" s="125">
        <f t="shared" si="11"/>
        <v>0</v>
      </c>
      <c r="N66" s="125">
        <f t="shared" si="11"/>
        <v>20</v>
      </c>
      <c r="O66" s="125">
        <f t="shared" si="11"/>
        <v>3</v>
      </c>
      <c r="P66" s="125">
        <f t="shared" si="11"/>
        <v>1</v>
      </c>
      <c r="Q66" s="125">
        <f t="shared" si="11"/>
        <v>29</v>
      </c>
      <c r="R66" s="125">
        <f t="shared" si="11"/>
        <v>41</v>
      </c>
      <c r="S66" s="125">
        <f t="shared" si="11"/>
        <v>8</v>
      </c>
      <c r="T66" s="125">
        <f t="shared" si="11"/>
        <v>5</v>
      </c>
      <c r="U66" s="125">
        <f t="shared" si="11"/>
        <v>19</v>
      </c>
      <c r="V66" s="125">
        <f t="shared" si="11"/>
        <v>37</v>
      </c>
      <c r="W66" s="125">
        <f t="shared" si="11"/>
        <v>9</v>
      </c>
      <c r="X66" s="125">
        <f t="shared" si="11"/>
        <v>0</v>
      </c>
      <c r="Y66" s="125">
        <f t="shared" si="12"/>
        <v>4</v>
      </c>
      <c r="Z66" s="125">
        <f t="shared" si="12"/>
        <v>34</v>
      </c>
      <c r="AA66" s="125">
        <f t="shared" si="12"/>
        <v>1</v>
      </c>
      <c r="AB66" s="125">
        <f t="shared" si="12"/>
        <v>0</v>
      </c>
      <c r="AC66" s="125">
        <f t="shared" si="12"/>
        <v>6</v>
      </c>
      <c r="AD66" s="125">
        <f t="shared" si="12"/>
        <v>28</v>
      </c>
      <c r="AE66" s="125">
        <f t="shared" si="12"/>
        <v>4</v>
      </c>
      <c r="AF66" s="125">
        <f t="shared" si="12"/>
        <v>0</v>
      </c>
      <c r="AG66" s="125">
        <f t="shared" si="12"/>
        <v>0</v>
      </c>
      <c r="AH66" s="125">
        <f t="shared" si="12"/>
        <v>2</v>
      </c>
      <c r="AI66" s="125">
        <f t="shared" si="12"/>
        <v>0</v>
      </c>
      <c r="AJ66" s="125">
        <f t="shared" si="12"/>
        <v>0</v>
      </c>
      <c r="AK66" s="125">
        <f t="shared" si="12"/>
        <v>0</v>
      </c>
      <c r="AL66" s="125">
        <f t="shared" si="12"/>
        <v>0</v>
      </c>
      <c r="AM66" s="125">
        <f t="shared" si="12"/>
        <v>0</v>
      </c>
      <c r="AN66" s="354">
        <f t="shared" si="12"/>
        <v>0</v>
      </c>
      <c r="AO66" s="359">
        <f t="shared" si="13"/>
        <v>0</v>
      </c>
      <c r="AP66" s="359">
        <f t="shared" si="13"/>
        <v>0</v>
      </c>
      <c r="AQ66" s="359">
        <f t="shared" si="13"/>
        <v>0</v>
      </c>
      <c r="AR66" s="359">
        <f t="shared" si="13"/>
        <v>0</v>
      </c>
    </row>
    <row r="67" spans="1:44" x14ac:dyDescent="0.2">
      <c r="A67" s="100">
        <f t="shared" si="0"/>
        <v>0</v>
      </c>
      <c r="B67" s="112">
        <v>54</v>
      </c>
      <c r="C67" s="116" t="s">
        <v>58</v>
      </c>
      <c r="D67" s="115">
        <f t="shared" si="6"/>
        <v>513</v>
      </c>
      <c r="E67" s="125">
        <f t="shared" si="14"/>
        <v>29</v>
      </c>
      <c r="F67" s="125">
        <f t="shared" si="15"/>
        <v>75</v>
      </c>
      <c r="G67" s="125">
        <f t="shared" si="9"/>
        <v>46</v>
      </c>
      <c r="H67" s="125">
        <f t="shared" si="10"/>
        <v>5</v>
      </c>
      <c r="I67" s="125">
        <f t="shared" si="11"/>
        <v>15</v>
      </c>
      <c r="J67" s="125">
        <f t="shared" si="11"/>
        <v>49</v>
      </c>
      <c r="K67" s="125">
        <f t="shared" si="11"/>
        <v>34</v>
      </c>
      <c r="L67" s="125">
        <f t="shared" si="11"/>
        <v>21</v>
      </c>
      <c r="M67" s="125">
        <f t="shared" si="11"/>
        <v>0</v>
      </c>
      <c r="N67" s="125">
        <f t="shared" si="11"/>
        <v>16</v>
      </c>
      <c r="O67" s="125">
        <f t="shared" si="11"/>
        <v>4</v>
      </c>
      <c r="P67" s="125">
        <f t="shared" si="11"/>
        <v>1</v>
      </c>
      <c r="Q67" s="125">
        <f t="shared" si="11"/>
        <v>31</v>
      </c>
      <c r="R67" s="125">
        <f t="shared" si="11"/>
        <v>56</v>
      </c>
      <c r="S67" s="125">
        <f t="shared" si="11"/>
        <v>10</v>
      </c>
      <c r="T67" s="125">
        <f t="shared" si="11"/>
        <v>7</v>
      </c>
      <c r="U67" s="125">
        <f t="shared" si="11"/>
        <v>18</v>
      </c>
      <c r="V67" s="125">
        <f t="shared" si="11"/>
        <v>30</v>
      </c>
      <c r="W67" s="125">
        <f t="shared" si="11"/>
        <v>1</v>
      </c>
      <c r="X67" s="125">
        <f t="shared" si="11"/>
        <v>1</v>
      </c>
      <c r="Y67" s="125">
        <f t="shared" si="12"/>
        <v>3</v>
      </c>
      <c r="Z67" s="125">
        <f t="shared" si="12"/>
        <v>23</v>
      </c>
      <c r="AA67" s="125">
        <f t="shared" si="12"/>
        <v>2</v>
      </c>
      <c r="AB67" s="125">
        <f t="shared" si="12"/>
        <v>0</v>
      </c>
      <c r="AC67" s="125">
        <f t="shared" si="12"/>
        <v>4</v>
      </c>
      <c r="AD67" s="125">
        <f t="shared" si="12"/>
        <v>24</v>
      </c>
      <c r="AE67" s="125">
        <f t="shared" si="12"/>
        <v>6</v>
      </c>
      <c r="AF67" s="125">
        <f t="shared" si="12"/>
        <v>0</v>
      </c>
      <c r="AG67" s="125">
        <f t="shared" si="12"/>
        <v>0</v>
      </c>
      <c r="AH67" s="125">
        <f t="shared" si="12"/>
        <v>1</v>
      </c>
      <c r="AI67" s="125">
        <f t="shared" si="12"/>
        <v>0</v>
      </c>
      <c r="AJ67" s="125">
        <f t="shared" si="12"/>
        <v>0</v>
      </c>
      <c r="AK67" s="125">
        <f t="shared" si="12"/>
        <v>0</v>
      </c>
      <c r="AL67" s="125">
        <f t="shared" si="12"/>
        <v>0</v>
      </c>
      <c r="AM67" s="125">
        <f t="shared" si="12"/>
        <v>0</v>
      </c>
      <c r="AN67" s="354">
        <f t="shared" si="12"/>
        <v>0</v>
      </c>
      <c r="AO67" s="359">
        <f t="shared" si="13"/>
        <v>1</v>
      </c>
      <c r="AP67" s="359">
        <f t="shared" si="13"/>
        <v>0</v>
      </c>
      <c r="AQ67" s="359">
        <f t="shared" si="13"/>
        <v>0</v>
      </c>
      <c r="AR67" s="359">
        <f t="shared" si="13"/>
        <v>0</v>
      </c>
    </row>
    <row r="68" spans="1:44" x14ac:dyDescent="0.2">
      <c r="A68" s="100">
        <f t="shared" si="0"/>
        <v>0</v>
      </c>
      <c r="B68" s="112">
        <v>55</v>
      </c>
      <c r="C68" s="116" t="s">
        <v>59</v>
      </c>
      <c r="D68" s="115">
        <f t="shared" si="6"/>
        <v>686</v>
      </c>
      <c r="E68" s="125">
        <f t="shared" si="14"/>
        <v>29</v>
      </c>
      <c r="F68" s="125">
        <f t="shared" si="15"/>
        <v>115</v>
      </c>
      <c r="G68" s="125">
        <f t="shared" si="9"/>
        <v>81</v>
      </c>
      <c r="H68" s="125">
        <f t="shared" si="10"/>
        <v>11</v>
      </c>
      <c r="I68" s="125">
        <f t="shared" si="11"/>
        <v>24</v>
      </c>
      <c r="J68" s="125">
        <f t="shared" si="11"/>
        <v>76</v>
      </c>
      <c r="K68" s="125">
        <f t="shared" si="11"/>
        <v>36</v>
      </c>
      <c r="L68" s="125">
        <f t="shared" si="11"/>
        <v>24</v>
      </c>
      <c r="M68" s="125">
        <f t="shared" si="11"/>
        <v>0</v>
      </c>
      <c r="N68" s="125">
        <f t="shared" si="11"/>
        <v>25</v>
      </c>
      <c r="O68" s="125">
        <f t="shared" si="11"/>
        <v>4</v>
      </c>
      <c r="P68" s="125">
        <f t="shared" si="11"/>
        <v>0</v>
      </c>
      <c r="Q68" s="125">
        <f t="shared" si="11"/>
        <v>44</v>
      </c>
      <c r="R68" s="125">
        <f t="shared" si="11"/>
        <v>88</v>
      </c>
      <c r="S68" s="125">
        <f t="shared" si="11"/>
        <v>14</v>
      </c>
      <c r="T68" s="125">
        <f t="shared" si="11"/>
        <v>6</v>
      </c>
      <c r="U68" s="125">
        <f t="shared" si="11"/>
        <v>8</v>
      </c>
      <c r="V68" s="125">
        <f t="shared" si="11"/>
        <v>25</v>
      </c>
      <c r="W68" s="125">
        <f t="shared" si="11"/>
        <v>1</v>
      </c>
      <c r="X68" s="125">
        <f t="shared" si="11"/>
        <v>0</v>
      </c>
      <c r="Y68" s="125">
        <f t="shared" si="12"/>
        <v>5</v>
      </c>
      <c r="Z68" s="125">
        <f t="shared" si="12"/>
        <v>24</v>
      </c>
      <c r="AA68" s="125">
        <f t="shared" si="12"/>
        <v>1</v>
      </c>
      <c r="AB68" s="125">
        <f t="shared" si="12"/>
        <v>0</v>
      </c>
      <c r="AC68" s="125">
        <f t="shared" si="12"/>
        <v>12</v>
      </c>
      <c r="AD68" s="125">
        <f t="shared" si="12"/>
        <v>23</v>
      </c>
      <c r="AE68" s="125">
        <f t="shared" si="12"/>
        <v>6</v>
      </c>
      <c r="AF68" s="125">
        <f t="shared" si="12"/>
        <v>2</v>
      </c>
      <c r="AG68" s="125">
        <f t="shared" si="12"/>
        <v>0</v>
      </c>
      <c r="AH68" s="125">
        <f t="shared" si="12"/>
        <v>2</v>
      </c>
      <c r="AI68" s="125">
        <f t="shared" si="12"/>
        <v>0</v>
      </c>
      <c r="AJ68" s="125">
        <f t="shared" si="12"/>
        <v>0</v>
      </c>
      <c r="AK68" s="125">
        <f t="shared" si="12"/>
        <v>0</v>
      </c>
      <c r="AL68" s="125">
        <f t="shared" si="12"/>
        <v>0</v>
      </c>
      <c r="AM68" s="125">
        <f t="shared" si="12"/>
        <v>0</v>
      </c>
      <c r="AN68" s="354">
        <f t="shared" si="12"/>
        <v>0</v>
      </c>
      <c r="AO68" s="359">
        <f t="shared" si="13"/>
        <v>0</v>
      </c>
      <c r="AP68" s="359">
        <f t="shared" si="13"/>
        <v>0</v>
      </c>
      <c r="AQ68" s="359">
        <f t="shared" si="13"/>
        <v>0</v>
      </c>
      <c r="AR68" s="359">
        <f t="shared" si="13"/>
        <v>0</v>
      </c>
    </row>
    <row r="69" spans="1:44" x14ac:dyDescent="0.2">
      <c r="A69" s="100">
        <f t="shared" si="0"/>
        <v>0</v>
      </c>
      <c r="B69" s="112">
        <v>56</v>
      </c>
      <c r="C69" s="116" t="s">
        <v>60</v>
      </c>
      <c r="D69" s="115">
        <f t="shared" si="6"/>
        <v>660</v>
      </c>
      <c r="E69" s="125">
        <f t="shared" si="14"/>
        <v>41</v>
      </c>
      <c r="F69" s="125">
        <f t="shared" si="15"/>
        <v>103</v>
      </c>
      <c r="G69" s="125">
        <f t="shared" si="9"/>
        <v>47</v>
      </c>
      <c r="H69" s="125">
        <f t="shared" si="10"/>
        <v>7</v>
      </c>
      <c r="I69" s="125">
        <f t="shared" si="11"/>
        <v>24</v>
      </c>
      <c r="J69" s="125">
        <f t="shared" si="11"/>
        <v>78</v>
      </c>
      <c r="K69" s="125">
        <f t="shared" si="11"/>
        <v>46</v>
      </c>
      <c r="L69" s="125">
        <f t="shared" si="11"/>
        <v>30</v>
      </c>
      <c r="M69" s="125">
        <f t="shared" si="11"/>
        <v>0</v>
      </c>
      <c r="N69" s="125">
        <f t="shared" si="11"/>
        <v>15</v>
      </c>
      <c r="O69" s="125">
        <f t="shared" si="11"/>
        <v>3</v>
      </c>
      <c r="P69" s="125">
        <f t="shared" si="11"/>
        <v>0</v>
      </c>
      <c r="Q69" s="125">
        <f t="shared" si="11"/>
        <v>53</v>
      </c>
      <c r="R69" s="125">
        <f t="shared" si="11"/>
        <v>103</v>
      </c>
      <c r="S69" s="125">
        <f t="shared" si="11"/>
        <v>2</v>
      </c>
      <c r="T69" s="125">
        <f t="shared" si="11"/>
        <v>7</v>
      </c>
      <c r="U69" s="125">
        <f t="shared" si="11"/>
        <v>5</v>
      </c>
      <c r="V69" s="125">
        <f t="shared" si="11"/>
        <v>32</v>
      </c>
      <c r="W69" s="125">
        <f t="shared" si="11"/>
        <v>3</v>
      </c>
      <c r="X69" s="125">
        <f t="shared" si="11"/>
        <v>2</v>
      </c>
      <c r="Y69" s="125">
        <f t="shared" si="12"/>
        <v>8</v>
      </c>
      <c r="Z69" s="125">
        <f t="shared" si="12"/>
        <v>16</v>
      </c>
      <c r="AA69" s="125">
        <f t="shared" si="12"/>
        <v>2</v>
      </c>
      <c r="AB69" s="125">
        <f t="shared" si="12"/>
        <v>1</v>
      </c>
      <c r="AC69" s="125">
        <f t="shared" si="12"/>
        <v>9</v>
      </c>
      <c r="AD69" s="125">
        <f t="shared" si="12"/>
        <v>18</v>
      </c>
      <c r="AE69" s="125">
        <f t="shared" si="12"/>
        <v>3</v>
      </c>
      <c r="AF69" s="125">
        <f t="shared" si="12"/>
        <v>2</v>
      </c>
      <c r="AG69" s="125">
        <f t="shared" si="12"/>
        <v>0</v>
      </c>
      <c r="AH69" s="125">
        <f t="shared" si="12"/>
        <v>0</v>
      </c>
      <c r="AI69" s="125">
        <f t="shared" si="12"/>
        <v>0</v>
      </c>
      <c r="AJ69" s="125">
        <f t="shared" si="12"/>
        <v>0</v>
      </c>
      <c r="AK69" s="125">
        <f t="shared" si="12"/>
        <v>0</v>
      </c>
      <c r="AL69" s="125">
        <f t="shared" si="12"/>
        <v>0</v>
      </c>
      <c r="AM69" s="125">
        <f t="shared" si="12"/>
        <v>0</v>
      </c>
      <c r="AN69" s="354">
        <f t="shared" si="12"/>
        <v>0</v>
      </c>
      <c r="AO69" s="359">
        <f t="shared" si="13"/>
        <v>0</v>
      </c>
      <c r="AP69" s="359">
        <f t="shared" si="13"/>
        <v>0</v>
      </c>
      <c r="AQ69" s="359">
        <f t="shared" si="13"/>
        <v>0</v>
      </c>
      <c r="AR69" s="359">
        <f t="shared" si="13"/>
        <v>0</v>
      </c>
    </row>
    <row r="70" spans="1:44" x14ac:dyDescent="0.2">
      <c r="A70" s="100">
        <f t="shared" si="0"/>
        <v>0</v>
      </c>
      <c r="B70" s="117">
        <v>57</v>
      </c>
      <c r="C70" s="118" t="s">
        <v>61</v>
      </c>
      <c r="D70" s="115">
        <f t="shared" si="6"/>
        <v>539</v>
      </c>
      <c r="E70" s="125">
        <f t="shared" si="14"/>
        <v>32</v>
      </c>
      <c r="F70" s="125">
        <f t="shared" si="15"/>
        <v>94</v>
      </c>
      <c r="G70" s="125">
        <f t="shared" si="9"/>
        <v>47</v>
      </c>
      <c r="H70" s="125">
        <f t="shared" si="10"/>
        <v>5</v>
      </c>
      <c r="I70" s="125">
        <f t="shared" si="11"/>
        <v>20</v>
      </c>
      <c r="J70" s="125">
        <f t="shared" si="11"/>
        <v>47</v>
      </c>
      <c r="K70" s="125">
        <f t="shared" si="11"/>
        <v>23</v>
      </c>
      <c r="L70" s="125">
        <f t="shared" si="11"/>
        <v>19</v>
      </c>
      <c r="M70" s="125">
        <f t="shared" si="11"/>
        <v>0</v>
      </c>
      <c r="N70" s="125">
        <f t="shared" si="11"/>
        <v>11</v>
      </c>
      <c r="O70" s="125">
        <f t="shared" si="11"/>
        <v>7</v>
      </c>
      <c r="P70" s="125">
        <f t="shared" si="11"/>
        <v>0</v>
      </c>
      <c r="Q70" s="125">
        <f t="shared" si="11"/>
        <v>64</v>
      </c>
      <c r="R70" s="125">
        <f t="shared" si="11"/>
        <v>91</v>
      </c>
      <c r="S70" s="125">
        <f t="shared" si="11"/>
        <v>6</v>
      </c>
      <c r="T70" s="125">
        <f t="shared" si="11"/>
        <v>3</v>
      </c>
      <c r="U70" s="125">
        <f t="shared" si="11"/>
        <v>5</v>
      </c>
      <c r="V70" s="125">
        <f t="shared" si="11"/>
        <v>16</v>
      </c>
      <c r="W70" s="125">
        <f t="shared" si="11"/>
        <v>0</v>
      </c>
      <c r="X70" s="125">
        <f t="shared" si="11"/>
        <v>1</v>
      </c>
      <c r="Y70" s="125">
        <f t="shared" si="12"/>
        <v>6</v>
      </c>
      <c r="Z70" s="125">
        <f t="shared" si="12"/>
        <v>16</v>
      </c>
      <c r="AA70" s="125">
        <f t="shared" si="12"/>
        <v>1</v>
      </c>
      <c r="AB70" s="125">
        <f t="shared" si="12"/>
        <v>0</v>
      </c>
      <c r="AC70" s="125">
        <f t="shared" si="12"/>
        <v>7</v>
      </c>
      <c r="AD70" s="125">
        <f t="shared" si="12"/>
        <v>14</v>
      </c>
      <c r="AE70" s="125">
        <f t="shared" si="12"/>
        <v>3</v>
      </c>
      <c r="AF70" s="125">
        <f t="shared" si="12"/>
        <v>1</v>
      </c>
      <c r="AG70" s="125">
        <f t="shared" si="12"/>
        <v>0</v>
      </c>
      <c r="AH70" s="125">
        <f t="shared" si="12"/>
        <v>0</v>
      </c>
      <c r="AI70" s="125">
        <f t="shared" si="12"/>
        <v>0</v>
      </c>
      <c r="AJ70" s="125">
        <f t="shared" si="12"/>
        <v>0</v>
      </c>
      <c r="AK70" s="125">
        <f t="shared" si="12"/>
        <v>0</v>
      </c>
      <c r="AL70" s="125">
        <f t="shared" si="12"/>
        <v>0</v>
      </c>
      <c r="AM70" s="125">
        <f t="shared" si="12"/>
        <v>0</v>
      </c>
      <c r="AN70" s="354">
        <f t="shared" si="12"/>
        <v>0</v>
      </c>
      <c r="AO70" s="359">
        <f t="shared" si="13"/>
        <v>0</v>
      </c>
      <c r="AP70" s="359">
        <f t="shared" si="13"/>
        <v>0</v>
      </c>
      <c r="AQ70" s="359">
        <f t="shared" si="13"/>
        <v>0</v>
      </c>
      <c r="AR70" s="359">
        <f t="shared" si="13"/>
        <v>0</v>
      </c>
    </row>
    <row r="71" spans="1:44" x14ac:dyDescent="0.2">
      <c r="A71" s="100">
        <f t="shared" si="0"/>
        <v>0</v>
      </c>
      <c r="B71" s="117">
        <v>58</v>
      </c>
      <c r="C71" s="116" t="s">
        <v>62</v>
      </c>
      <c r="D71" s="115">
        <f t="shared" si="6"/>
        <v>492</v>
      </c>
      <c r="E71" s="125">
        <f t="shared" si="14"/>
        <v>30</v>
      </c>
      <c r="F71" s="125">
        <f t="shared" si="15"/>
        <v>84</v>
      </c>
      <c r="G71" s="125">
        <f t="shared" si="9"/>
        <v>24</v>
      </c>
      <c r="H71" s="125">
        <f t="shared" si="10"/>
        <v>2</v>
      </c>
      <c r="I71" s="125">
        <f t="shared" si="11"/>
        <v>10</v>
      </c>
      <c r="J71" s="125">
        <f t="shared" si="11"/>
        <v>46</v>
      </c>
      <c r="K71" s="125">
        <f t="shared" si="11"/>
        <v>17</v>
      </c>
      <c r="L71" s="125">
        <f t="shared" si="11"/>
        <v>12</v>
      </c>
      <c r="M71" s="125">
        <f t="shared" si="11"/>
        <v>0</v>
      </c>
      <c r="N71" s="125">
        <f t="shared" si="11"/>
        <v>17</v>
      </c>
      <c r="O71" s="125">
        <f t="shared" si="11"/>
        <v>2</v>
      </c>
      <c r="P71" s="125">
        <f t="shared" si="11"/>
        <v>0</v>
      </c>
      <c r="Q71" s="125">
        <f t="shared" si="11"/>
        <v>80</v>
      </c>
      <c r="R71" s="125">
        <f t="shared" si="11"/>
        <v>97</v>
      </c>
      <c r="S71" s="125">
        <f t="shared" si="11"/>
        <v>8</v>
      </c>
      <c r="T71" s="125">
        <f t="shared" si="11"/>
        <v>3</v>
      </c>
      <c r="U71" s="125">
        <f t="shared" si="11"/>
        <v>5</v>
      </c>
      <c r="V71" s="125">
        <f t="shared" si="11"/>
        <v>18</v>
      </c>
      <c r="W71" s="125">
        <f t="shared" si="11"/>
        <v>0</v>
      </c>
      <c r="X71" s="125">
        <f t="shared" si="11"/>
        <v>1</v>
      </c>
      <c r="Y71" s="125">
        <f t="shared" si="12"/>
        <v>6</v>
      </c>
      <c r="Z71" s="125">
        <f t="shared" si="12"/>
        <v>7</v>
      </c>
      <c r="AA71" s="125">
        <f t="shared" si="12"/>
        <v>0</v>
      </c>
      <c r="AB71" s="125">
        <f t="shared" si="12"/>
        <v>0</v>
      </c>
      <c r="AC71" s="125">
        <f t="shared" si="12"/>
        <v>7</v>
      </c>
      <c r="AD71" s="125">
        <f t="shared" si="12"/>
        <v>15</v>
      </c>
      <c r="AE71" s="125">
        <f t="shared" si="12"/>
        <v>1</v>
      </c>
      <c r="AF71" s="125">
        <f t="shared" si="12"/>
        <v>0</v>
      </c>
      <c r="AG71" s="125">
        <f t="shared" si="12"/>
        <v>0</v>
      </c>
      <c r="AH71" s="125">
        <f t="shared" si="12"/>
        <v>0</v>
      </c>
      <c r="AI71" s="125">
        <f t="shared" si="12"/>
        <v>0</v>
      </c>
      <c r="AJ71" s="125">
        <f t="shared" si="12"/>
        <v>0</v>
      </c>
      <c r="AK71" s="125">
        <f t="shared" si="12"/>
        <v>0</v>
      </c>
      <c r="AL71" s="125">
        <f t="shared" si="12"/>
        <v>0</v>
      </c>
      <c r="AM71" s="125">
        <f t="shared" si="12"/>
        <v>0</v>
      </c>
      <c r="AN71" s="354">
        <f t="shared" si="12"/>
        <v>0</v>
      </c>
      <c r="AO71" s="359">
        <f t="shared" si="13"/>
        <v>0</v>
      </c>
      <c r="AP71" s="359">
        <f t="shared" si="13"/>
        <v>0</v>
      </c>
      <c r="AQ71" s="359">
        <f t="shared" si="13"/>
        <v>0</v>
      </c>
      <c r="AR71" s="359">
        <f t="shared" si="13"/>
        <v>0</v>
      </c>
    </row>
    <row r="72" spans="1:44" x14ac:dyDescent="0.2">
      <c r="A72" s="100">
        <f t="shared" si="0"/>
        <v>0</v>
      </c>
      <c r="B72" s="117">
        <v>59</v>
      </c>
      <c r="C72" s="116" t="s">
        <v>63</v>
      </c>
      <c r="D72" s="115">
        <f t="shared" si="6"/>
        <v>415</v>
      </c>
      <c r="E72" s="125">
        <f t="shared" si="14"/>
        <v>33</v>
      </c>
      <c r="F72" s="125">
        <f t="shared" si="15"/>
        <v>51</v>
      </c>
      <c r="G72" s="125">
        <f t="shared" si="9"/>
        <v>22</v>
      </c>
      <c r="H72" s="125">
        <f t="shared" si="10"/>
        <v>2</v>
      </c>
      <c r="I72" s="125">
        <f t="shared" si="11"/>
        <v>12</v>
      </c>
      <c r="J72" s="125">
        <f t="shared" si="11"/>
        <v>24</v>
      </c>
      <c r="K72" s="125">
        <f t="shared" si="11"/>
        <v>10</v>
      </c>
      <c r="L72" s="125">
        <f t="shared" si="11"/>
        <v>1</v>
      </c>
      <c r="M72" s="125">
        <f t="shared" si="11"/>
        <v>0</v>
      </c>
      <c r="N72" s="125">
        <f t="shared" si="11"/>
        <v>8</v>
      </c>
      <c r="O72" s="125">
        <f t="shared" si="11"/>
        <v>1</v>
      </c>
      <c r="P72" s="125">
        <f t="shared" si="11"/>
        <v>0</v>
      </c>
      <c r="Q72" s="125">
        <f t="shared" si="11"/>
        <v>72</v>
      </c>
      <c r="R72" s="125">
        <f t="shared" si="11"/>
        <v>104</v>
      </c>
      <c r="S72" s="125">
        <f t="shared" si="11"/>
        <v>8</v>
      </c>
      <c r="T72" s="125">
        <f t="shared" si="11"/>
        <v>5</v>
      </c>
      <c r="U72" s="125">
        <f t="shared" si="11"/>
        <v>20</v>
      </c>
      <c r="V72" s="125">
        <f t="shared" si="11"/>
        <v>13</v>
      </c>
      <c r="W72" s="125">
        <f t="shared" si="11"/>
        <v>3</v>
      </c>
      <c r="X72" s="125">
        <f t="shared" ref="V72:AK74" si="16">X31+X52</f>
        <v>1</v>
      </c>
      <c r="Y72" s="125">
        <f t="shared" si="12"/>
        <v>2</v>
      </c>
      <c r="Z72" s="125">
        <f t="shared" si="12"/>
        <v>5</v>
      </c>
      <c r="AA72" s="125">
        <f t="shared" si="12"/>
        <v>0</v>
      </c>
      <c r="AB72" s="125">
        <f t="shared" si="12"/>
        <v>0</v>
      </c>
      <c r="AC72" s="125">
        <f t="shared" si="12"/>
        <v>12</v>
      </c>
      <c r="AD72" s="125">
        <f t="shared" si="12"/>
        <v>6</v>
      </c>
      <c r="AE72" s="125">
        <f t="shared" si="12"/>
        <v>0</v>
      </c>
      <c r="AF72" s="125">
        <f t="shared" si="12"/>
        <v>0</v>
      </c>
      <c r="AG72" s="125">
        <f t="shared" si="12"/>
        <v>0</v>
      </c>
      <c r="AH72" s="125">
        <f t="shared" si="12"/>
        <v>0</v>
      </c>
      <c r="AI72" s="125">
        <f t="shared" si="12"/>
        <v>0</v>
      </c>
      <c r="AJ72" s="125">
        <f t="shared" si="12"/>
        <v>0</v>
      </c>
      <c r="AK72" s="125">
        <f t="shared" si="12"/>
        <v>0</v>
      </c>
      <c r="AL72" s="125">
        <f t="shared" si="12"/>
        <v>0</v>
      </c>
      <c r="AM72" s="125">
        <f t="shared" si="12"/>
        <v>0</v>
      </c>
      <c r="AN72" s="354">
        <f t="shared" ref="AL72:AR74" si="17">AN31+AN52</f>
        <v>0</v>
      </c>
      <c r="AO72" s="359">
        <f t="shared" si="13"/>
        <v>0</v>
      </c>
      <c r="AP72" s="359">
        <f t="shared" si="13"/>
        <v>0</v>
      </c>
      <c r="AQ72" s="359">
        <f t="shared" si="13"/>
        <v>0</v>
      </c>
      <c r="AR72" s="359">
        <f t="shared" si="13"/>
        <v>0</v>
      </c>
    </row>
    <row r="73" spans="1:44" x14ac:dyDescent="0.2">
      <c r="A73" s="100">
        <f t="shared" si="0"/>
        <v>0</v>
      </c>
      <c r="B73" s="117">
        <v>60</v>
      </c>
      <c r="C73" s="116" t="s">
        <v>64</v>
      </c>
      <c r="D73" s="115">
        <f t="shared" si="6"/>
        <v>314</v>
      </c>
      <c r="E73" s="125">
        <f t="shared" si="14"/>
        <v>20</v>
      </c>
      <c r="F73" s="125">
        <f t="shared" si="15"/>
        <v>37</v>
      </c>
      <c r="G73" s="125">
        <f t="shared" si="9"/>
        <v>11</v>
      </c>
      <c r="H73" s="125">
        <f t="shared" si="10"/>
        <v>1</v>
      </c>
      <c r="I73" s="125">
        <f t="shared" ref="I73:U74" si="18">I32+I53</f>
        <v>1</v>
      </c>
      <c r="J73" s="125">
        <f t="shared" si="18"/>
        <v>11</v>
      </c>
      <c r="K73" s="125">
        <f t="shared" si="18"/>
        <v>2</v>
      </c>
      <c r="L73" s="125">
        <f t="shared" si="18"/>
        <v>2</v>
      </c>
      <c r="M73" s="125">
        <f t="shared" si="18"/>
        <v>0</v>
      </c>
      <c r="N73" s="125">
        <f t="shared" si="18"/>
        <v>4</v>
      </c>
      <c r="O73" s="125">
        <f t="shared" si="18"/>
        <v>0</v>
      </c>
      <c r="P73" s="125">
        <f t="shared" si="18"/>
        <v>0</v>
      </c>
      <c r="Q73" s="125">
        <f t="shared" si="18"/>
        <v>80</v>
      </c>
      <c r="R73" s="125">
        <f t="shared" si="18"/>
        <v>100</v>
      </c>
      <c r="S73" s="125">
        <f t="shared" si="18"/>
        <v>5</v>
      </c>
      <c r="T73" s="125">
        <f t="shared" si="18"/>
        <v>5</v>
      </c>
      <c r="U73" s="125">
        <f t="shared" si="18"/>
        <v>9</v>
      </c>
      <c r="V73" s="125">
        <f t="shared" si="16"/>
        <v>9</v>
      </c>
      <c r="W73" s="125">
        <f t="shared" si="16"/>
        <v>1</v>
      </c>
      <c r="X73" s="125">
        <f t="shared" si="16"/>
        <v>1</v>
      </c>
      <c r="Y73" s="125">
        <f t="shared" si="16"/>
        <v>4</v>
      </c>
      <c r="Z73" s="125">
        <f t="shared" si="16"/>
        <v>2</v>
      </c>
      <c r="AA73" s="125">
        <f t="shared" si="16"/>
        <v>0</v>
      </c>
      <c r="AB73" s="125">
        <f t="shared" si="16"/>
        <v>0</v>
      </c>
      <c r="AC73" s="125">
        <f t="shared" si="16"/>
        <v>6</v>
      </c>
      <c r="AD73" s="125">
        <f t="shared" si="16"/>
        <v>1</v>
      </c>
      <c r="AE73" s="125">
        <f t="shared" si="16"/>
        <v>1</v>
      </c>
      <c r="AF73" s="125">
        <f t="shared" si="16"/>
        <v>1</v>
      </c>
      <c r="AG73" s="125">
        <f t="shared" si="16"/>
        <v>0</v>
      </c>
      <c r="AH73" s="125">
        <f t="shared" si="16"/>
        <v>0</v>
      </c>
      <c r="AI73" s="125">
        <f t="shared" si="16"/>
        <v>0</v>
      </c>
      <c r="AJ73" s="125">
        <f t="shared" si="16"/>
        <v>0</v>
      </c>
      <c r="AK73" s="125">
        <f t="shared" si="16"/>
        <v>0</v>
      </c>
      <c r="AL73" s="125">
        <f t="shared" si="17"/>
        <v>0</v>
      </c>
      <c r="AM73" s="125">
        <f t="shared" si="17"/>
        <v>0</v>
      </c>
      <c r="AN73" s="354">
        <f t="shared" si="17"/>
        <v>0</v>
      </c>
      <c r="AO73" s="359">
        <f t="shared" si="17"/>
        <v>0</v>
      </c>
      <c r="AP73" s="359">
        <f t="shared" si="17"/>
        <v>0</v>
      </c>
      <c r="AQ73" s="359">
        <f t="shared" si="17"/>
        <v>0</v>
      </c>
      <c r="AR73" s="359">
        <f t="shared" si="17"/>
        <v>0</v>
      </c>
    </row>
    <row r="74" spans="1:44" ht="13.5" thickBot="1" x14ac:dyDescent="0.25">
      <c r="A74" s="100">
        <f t="shared" si="0"/>
        <v>0</v>
      </c>
      <c r="B74" s="223">
        <v>61</v>
      </c>
      <c r="C74" s="120" t="s">
        <v>65</v>
      </c>
      <c r="D74" s="121">
        <f t="shared" si="6"/>
        <v>253</v>
      </c>
      <c r="E74" s="129">
        <f t="shared" si="14"/>
        <v>11</v>
      </c>
      <c r="F74" s="129">
        <f t="shared" si="15"/>
        <v>29</v>
      </c>
      <c r="G74" s="129">
        <f t="shared" si="9"/>
        <v>4</v>
      </c>
      <c r="H74" s="129">
        <f t="shared" si="10"/>
        <v>0</v>
      </c>
      <c r="I74" s="129">
        <f t="shared" si="18"/>
        <v>1</v>
      </c>
      <c r="J74" s="129">
        <f t="shared" si="18"/>
        <v>8</v>
      </c>
      <c r="K74" s="129">
        <f t="shared" si="18"/>
        <v>1</v>
      </c>
      <c r="L74" s="129">
        <f t="shared" si="18"/>
        <v>0</v>
      </c>
      <c r="M74" s="129">
        <f t="shared" si="18"/>
        <v>0</v>
      </c>
      <c r="N74" s="129">
        <f t="shared" si="18"/>
        <v>1</v>
      </c>
      <c r="O74" s="129">
        <f t="shared" si="18"/>
        <v>3</v>
      </c>
      <c r="P74" s="129">
        <f t="shared" si="18"/>
        <v>0</v>
      </c>
      <c r="Q74" s="129">
        <f t="shared" si="18"/>
        <v>93</v>
      </c>
      <c r="R74" s="129">
        <f t="shared" si="18"/>
        <v>75</v>
      </c>
      <c r="S74" s="129">
        <f t="shared" si="18"/>
        <v>1</v>
      </c>
      <c r="T74" s="129">
        <f t="shared" si="18"/>
        <v>0</v>
      </c>
      <c r="U74" s="129">
        <f t="shared" si="18"/>
        <v>9</v>
      </c>
      <c r="V74" s="129">
        <f t="shared" si="16"/>
        <v>6</v>
      </c>
      <c r="W74" s="129">
        <f t="shared" si="16"/>
        <v>1</v>
      </c>
      <c r="X74" s="129">
        <f t="shared" si="16"/>
        <v>0</v>
      </c>
      <c r="Y74" s="129">
        <f t="shared" si="16"/>
        <v>0</v>
      </c>
      <c r="Z74" s="129">
        <f t="shared" si="16"/>
        <v>1</v>
      </c>
      <c r="AA74" s="129">
        <f t="shared" si="16"/>
        <v>0</v>
      </c>
      <c r="AB74" s="129">
        <f t="shared" si="16"/>
        <v>0</v>
      </c>
      <c r="AC74" s="129">
        <f t="shared" si="16"/>
        <v>5</v>
      </c>
      <c r="AD74" s="129">
        <f t="shared" si="16"/>
        <v>4</v>
      </c>
      <c r="AE74" s="129">
        <f t="shared" si="16"/>
        <v>0</v>
      </c>
      <c r="AF74" s="129">
        <f t="shared" si="16"/>
        <v>0</v>
      </c>
      <c r="AG74" s="129">
        <f t="shared" si="16"/>
        <v>0</v>
      </c>
      <c r="AH74" s="129">
        <f t="shared" si="16"/>
        <v>0</v>
      </c>
      <c r="AI74" s="129">
        <f t="shared" si="16"/>
        <v>0</v>
      </c>
      <c r="AJ74" s="129">
        <f t="shared" si="16"/>
        <v>0</v>
      </c>
      <c r="AK74" s="129">
        <f t="shared" si="16"/>
        <v>0</v>
      </c>
      <c r="AL74" s="129">
        <f t="shared" si="17"/>
        <v>0</v>
      </c>
      <c r="AM74" s="129">
        <f t="shared" si="17"/>
        <v>0</v>
      </c>
      <c r="AN74" s="356">
        <f t="shared" si="17"/>
        <v>0</v>
      </c>
      <c r="AO74" s="360">
        <f t="shared" si="17"/>
        <v>0</v>
      </c>
      <c r="AP74" s="360">
        <f t="shared" si="17"/>
        <v>0</v>
      </c>
      <c r="AQ74" s="360">
        <f t="shared" si="17"/>
        <v>0</v>
      </c>
      <c r="AR74" s="360">
        <f t="shared" si="17"/>
        <v>0</v>
      </c>
    </row>
    <row r="75" spans="1:44" x14ac:dyDescent="0.2">
      <c r="A75" s="226">
        <f t="shared" si="0"/>
        <v>0</v>
      </c>
      <c r="B75" s="227">
        <v>62</v>
      </c>
      <c r="C75" s="228" t="s">
        <v>6</v>
      </c>
      <c r="D75" s="229">
        <f>SUM(D56:D74)</f>
        <v>8009</v>
      </c>
      <c r="E75" s="229">
        <f t="shared" ref="E75:AR75" si="19">SUM(E56:E74)</f>
        <v>358</v>
      </c>
      <c r="F75" s="229">
        <f t="shared" si="19"/>
        <v>921</v>
      </c>
      <c r="G75" s="229">
        <f t="shared" si="19"/>
        <v>497</v>
      </c>
      <c r="H75" s="229">
        <f t="shared" si="19"/>
        <v>47</v>
      </c>
      <c r="I75" s="229">
        <f t="shared" si="19"/>
        <v>244</v>
      </c>
      <c r="J75" s="229">
        <f t="shared" si="19"/>
        <v>611</v>
      </c>
      <c r="K75" s="229">
        <f t="shared" si="19"/>
        <v>493</v>
      </c>
      <c r="L75" s="229">
        <f t="shared" si="19"/>
        <v>162</v>
      </c>
      <c r="M75" s="229">
        <f t="shared" si="19"/>
        <v>2</v>
      </c>
      <c r="N75" s="229">
        <f t="shared" si="19"/>
        <v>269</v>
      </c>
      <c r="O75" s="229">
        <f t="shared" si="19"/>
        <v>49</v>
      </c>
      <c r="P75" s="229">
        <f t="shared" si="19"/>
        <v>9</v>
      </c>
      <c r="Q75" s="229">
        <f t="shared" si="19"/>
        <v>671</v>
      </c>
      <c r="R75" s="229">
        <f t="shared" si="19"/>
        <v>852</v>
      </c>
      <c r="S75" s="229">
        <f t="shared" si="19"/>
        <v>95</v>
      </c>
      <c r="T75" s="229">
        <f t="shared" si="19"/>
        <v>59</v>
      </c>
      <c r="U75" s="229">
        <f t="shared" si="19"/>
        <v>528</v>
      </c>
      <c r="V75" s="229">
        <f t="shared" si="19"/>
        <v>508</v>
      </c>
      <c r="W75" s="229">
        <f t="shared" si="19"/>
        <v>329</v>
      </c>
      <c r="X75" s="229">
        <f t="shared" si="19"/>
        <v>39</v>
      </c>
      <c r="Y75" s="229">
        <f t="shared" si="19"/>
        <v>73</v>
      </c>
      <c r="Z75" s="229">
        <f t="shared" si="19"/>
        <v>315</v>
      </c>
      <c r="AA75" s="229">
        <f t="shared" si="19"/>
        <v>16</v>
      </c>
      <c r="AB75" s="229">
        <f t="shared" si="19"/>
        <v>4</v>
      </c>
      <c r="AC75" s="229">
        <f t="shared" si="19"/>
        <v>275</v>
      </c>
      <c r="AD75" s="229">
        <f t="shared" si="19"/>
        <v>388</v>
      </c>
      <c r="AE75" s="229">
        <f t="shared" si="19"/>
        <v>167</v>
      </c>
      <c r="AF75" s="229">
        <f t="shared" si="19"/>
        <v>8</v>
      </c>
      <c r="AG75" s="229">
        <f t="shared" si="19"/>
        <v>4</v>
      </c>
      <c r="AH75" s="229">
        <f t="shared" si="19"/>
        <v>13</v>
      </c>
      <c r="AI75" s="229">
        <f t="shared" si="19"/>
        <v>0</v>
      </c>
      <c r="AJ75" s="229">
        <f t="shared" si="19"/>
        <v>0</v>
      </c>
      <c r="AK75" s="229">
        <f t="shared" si="19"/>
        <v>1</v>
      </c>
      <c r="AL75" s="229">
        <f t="shared" si="19"/>
        <v>0</v>
      </c>
      <c r="AM75" s="229">
        <f t="shared" si="19"/>
        <v>0</v>
      </c>
      <c r="AN75" s="229">
        <f t="shared" si="19"/>
        <v>0</v>
      </c>
      <c r="AO75" s="229">
        <f t="shared" si="19"/>
        <v>1</v>
      </c>
      <c r="AP75" s="229">
        <f t="shared" si="19"/>
        <v>1</v>
      </c>
      <c r="AQ75" s="229">
        <f t="shared" si="19"/>
        <v>0</v>
      </c>
      <c r="AR75" s="229">
        <f t="shared" si="19"/>
        <v>0</v>
      </c>
    </row>
    <row r="76" spans="1:44" x14ac:dyDescent="0.2">
      <c r="A76" s="226">
        <f>$A$10</f>
        <v>0</v>
      </c>
      <c r="B76" s="227">
        <v>63</v>
      </c>
      <c r="C76" s="228" t="s">
        <v>23</v>
      </c>
      <c r="D76" s="229">
        <f>SUM(D56:D59)</f>
        <v>1345</v>
      </c>
      <c r="E76" s="229">
        <f t="shared" ref="E76:AR76" si="20">SUM(E56:E59)</f>
        <v>13</v>
      </c>
      <c r="F76" s="229">
        <f t="shared" si="20"/>
        <v>15</v>
      </c>
      <c r="G76" s="229">
        <f t="shared" si="20"/>
        <v>45</v>
      </c>
      <c r="H76" s="229">
        <f t="shared" si="20"/>
        <v>0</v>
      </c>
      <c r="I76" s="229">
        <f t="shared" si="20"/>
        <v>83</v>
      </c>
      <c r="J76" s="229">
        <f t="shared" si="20"/>
        <v>90</v>
      </c>
      <c r="K76" s="229">
        <f t="shared" si="20"/>
        <v>229</v>
      </c>
      <c r="L76" s="229">
        <f t="shared" si="20"/>
        <v>24</v>
      </c>
      <c r="M76" s="229">
        <f t="shared" si="20"/>
        <v>2</v>
      </c>
      <c r="N76" s="229">
        <f t="shared" si="20"/>
        <v>24</v>
      </c>
      <c r="O76" s="229">
        <f t="shared" si="20"/>
        <v>8</v>
      </c>
      <c r="P76" s="229">
        <f t="shared" si="20"/>
        <v>0</v>
      </c>
      <c r="Q76" s="229">
        <f t="shared" si="20"/>
        <v>22</v>
      </c>
      <c r="R76" s="229">
        <f t="shared" si="20"/>
        <v>20</v>
      </c>
      <c r="S76" s="229">
        <f t="shared" si="20"/>
        <v>23</v>
      </c>
      <c r="T76" s="229">
        <f t="shared" si="20"/>
        <v>0</v>
      </c>
      <c r="U76" s="229">
        <f t="shared" si="20"/>
        <v>224</v>
      </c>
      <c r="V76" s="229">
        <f t="shared" si="20"/>
        <v>62</v>
      </c>
      <c r="W76" s="229">
        <f t="shared" si="20"/>
        <v>200</v>
      </c>
      <c r="X76" s="229">
        <f t="shared" si="20"/>
        <v>0</v>
      </c>
      <c r="Y76" s="229">
        <f t="shared" si="20"/>
        <v>16</v>
      </c>
      <c r="Z76" s="229">
        <f t="shared" si="20"/>
        <v>0</v>
      </c>
      <c r="AA76" s="229">
        <f t="shared" si="20"/>
        <v>4</v>
      </c>
      <c r="AB76" s="229">
        <f t="shared" si="20"/>
        <v>0</v>
      </c>
      <c r="AC76" s="229">
        <f t="shared" si="20"/>
        <v>102</v>
      </c>
      <c r="AD76" s="229">
        <f t="shared" si="20"/>
        <v>48</v>
      </c>
      <c r="AE76" s="229">
        <f t="shared" si="20"/>
        <v>88</v>
      </c>
      <c r="AF76" s="229">
        <f t="shared" si="20"/>
        <v>1</v>
      </c>
      <c r="AG76" s="229">
        <f t="shared" si="20"/>
        <v>1</v>
      </c>
      <c r="AH76" s="229">
        <f t="shared" si="20"/>
        <v>0</v>
      </c>
      <c r="AI76" s="229">
        <f t="shared" si="20"/>
        <v>0</v>
      </c>
      <c r="AJ76" s="229">
        <f t="shared" si="20"/>
        <v>0</v>
      </c>
      <c r="AK76" s="229">
        <f t="shared" si="20"/>
        <v>1</v>
      </c>
      <c r="AL76" s="229">
        <f t="shared" si="20"/>
        <v>0</v>
      </c>
      <c r="AM76" s="229">
        <f t="shared" si="20"/>
        <v>0</v>
      </c>
      <c r="AN76" s="229">
        <f t="shared" si="20"/>
        <v>0</v>
      </c>
      <c r="AO76" s="229">
        <f t="shared" si="20"/>
        <v>0</v>
      </c>
      <c r="AP76" s="229">
        <f t="shared" si="20"/>
        <v>0</v>
      </c>
      <c r="AQ76" s="229">
        <f t="shared" si="20"/>
        <v>0</v>
      </c>
      <c r="AR76" s="229">
        <f t="shared" si="20"/>
        <v>0</v>
      </c>
    </row>
    <row r="77" spans="1:44" ht="13.5" thickBot="1" x14ac:dyDescent="0.25">
      <c r="A77" s="226">
        <f>$A$10</f>
        <v>0</v>
      </c>
      <c r="B77" s="227">
        <v>64</v>
      </c>
      <c r="C77" s="228" t="s">
        <v>24</v>
      </c>
      <c r="D77" s="229">
        <f>SUM(D60:D74)</f>
        <v>6664</v>
      </c>
      <c r="E77" s="229">
        <f t="shared" ref="E77:AR77" si="21">SUM(E60:E74)</f>
        <v>345</v>
      </c>
      <c r="F77" s="229">
        <f t="shared" si="21"/>
        <v>906</v>
      </c>
      <c r="G77" s="229">
        <f t="shared" si="21"/>
        <v>452</v>
      </c>
      <c r="H77" s="229">
        <f t="shared" si="21"/>
        <v>47</v>
      </c>
      <c r="I77" s="229">
        <f t="shared" si="21"/>
        <v>161</v>
      </c>
      <c r="J77" s="229">
        <f t="shared" si="21"/>
        <v>521</v>
      </c>
      <c r="K77" s="229">
        <f t="shared" si="21"/>
        <v>264</v>
      </c>
      <c r="L77" s="229">
        <f t="shared" si="21"/>
        <v>138</v>
      </c>
      <c r="M77" s="229">
        <f t="shared" si="21"/>
        <v>0</v>
      </c>
      <c r="N77" s="229">
        <f t="shared" si="21"/>
        <v>245</v>
      </c>
      <c r="O77" s="229">
        <f t="shared" si="21"/>
        <v>41</v>
      </c>
      <c r="P77" s="229">
        <f t="shared" si="21"/>
        <v>9</v>
      </c>
      <c r="Q77" s="229">
        <f t="shared" si="21"/>
        <v>649</v>
      </c>
      <c r="R77" s="229">
        <f t="shared" si="21"/>
        <v>832</v>
      </c>
      <c r="S77" s="229">
        <f t="shared" si="21"/>
        <v>72</v>
      </c>
      <c r="T77" s="229">
        <f t="shared" si="21"/>
        <v>59</v>
      </c>
      <c r="U77" s="229">
        <f t="shared" si="21"/>
        <v>304</v>
      </c>
      <c r="V77" s="229">
        <f t="shared" si="21"/>
        <v>446</v>
      </c>
      <c r="W77" s="229">
        <f t="shared" si="21"/>
        <v>129</v>
      </c>
      <c r="X77" s="229">
        <f t="shared" si="21"/>
        <v>39</v>
      </c>
      <c r="Y77" s="229">
        <f t="shared" si="21"/>
        <v>57</v>
      </c>
      <c r="Z77" s="229">
        <f t="shared" si="21"/>
        <v>315</v>
      </c>
      <c r="AA77" s="229">
        <f t="shared" si="21"/>
        <v>12</v>
      </c>
      <c r="AB77" s="229">
        <f t="shared" si="21"/>
        <v>4</v>
      </c>
      <c r="AC77" s="229">
        <f t="shared" si="21"/>
        <v>173</v>
      </c>
      <c r="AD77" s="229">
        <f t="shared" si="21"/>
        <v>340</v>
      </c>
      <c r="AE77" s="229">
        <f t="shared" si="21"/>
        <v>79</v>
      </c>
      <c r="AF77" s="229">
        <f t="shared" si="21"/>
        <v>7</v>
      </c>
      <c r="AG77" s="229">
        <f t="shared" si="21"/>
        <v>3</v>
      </c>
      <c r="AH77" s="229">
        <f t="shared" si="21"/>
        <v>13</v>
      </c>
      <c r="AI77" s="229">
        <f t="shared" si="21"/>
        <v>0</v>
      </c>
      <c r="AJ77" s="229">
        <f t="shared" si="21"/>
        <v>0</v>
      </c>
      <c r="AK77" s="229">
        <f t="shared" si="21"/>
        <v>0</v>
      </c>
      <c r="AL77" s="229">
        <f t="shared" si="21"/>
        <v>0</v>
      </c>
      <c r="AM77" s="229">
        <f t="shared" si="21"/>
        <v>0</v>
      </c>
      <c r="AN77" s="229">
        <f t="shared" si="21"/>
        <v>0</v>
      </c>
      <c r="AO77" s="229">
        <f t="shared" si="21"/>
        <v>1</v>
      </c>
      <c r="AP77" s="229">
        <f t="shared" si="21"/>
        <v>1</v>
      </c>
      <c r="AQ77" s="229">
        <f t="shared" si="21"/>
        <v>0</v>
      </c>
      <c r="AR77" s="229">
        <f t="shared" si="21"/>
        <v>0</v>
      </c>
    </row>
    <row r="78" spans="1:44" ht="13.5" thickBot="1" x14ac:dyDescent="0.25">
      <c r="A78" s="247">
        <f>$A$10</f>
        <v>0</v>
      </c>
      <c r="B78" s="240">
        <v>65</v>
      </c>
      <c r="C78" s="241" t="s">
        <v>6</v>
      </c>
      <c r="D78" s="242">
        <f>SUM(E78:AR78)</f>
        <v>8009</v>
      </c>
      <c r="E78" s="487">
        <f>SUM(E75:H75)</f>
        <v>1823</v>
      </c>
      <c r="F78" s="488"/>
      <c r="G78" s="488"/>
      <c r="H78" s="489"/>
      <c r="I78" s="487">
        <f>SUM(I75:L75)</f>
        <v>1510</v>
      </c>
      <c r="J78" s="488"/>
      <c r="K78" s="488"/>
      <c r="L78" s="489"/>
      <c r="M78" s="487">
        <f>SUM(M75:P75)</f>
        <v>329</v>
      </c>
      <c r="N78" s="488"/>
      <c r="O78" s="488"/>
      <c r="P78" s="489"/>
      <c r="Q78" s="487">
        <f>SUM(Q75:T75)</f>
        <v>1677</v>
      </c>
      <c r="R78" s="488"/>
      <c r="S78" s="488"/>
      <c r="T78" s="489"/>
      <c r="U78" s="487">
        <f>SUM(U75:X75)</f>
        <v>1404</v>
      </c>
      <c r="V78" s="488"/>
      <c r="W78" s="488"/>
      <c r="X78" s="489"/>
      <c r="Y78" s="487">
        <f>SUM(Y75:AB75)</f>
        <v>408</v>
      </c>
      <c r="Z78" s="488"/>
      <c r="AA78" s="488"/>
      <c r="AB78" s="489"/>
      <c r="AC78" s="487">
        <f>SUM(AC75:AF75)</f>
        <v>838</v>
      </c>
      <c r="AD78" s="488"/>
      <c r="AE78" s="488"/>
      <c r="AF78" s="489"/>
      <c r="AG78" s="487">
        <f>SUM(AG75:AJ75)</f>
        <v>17</v>
      </c>
      <c r="AH78" s="488"/>
      <c r="AI78" s="488"/>
      <c r="AJ78" s="489"/>
      <c r="AK78" s="487">
        <f>SUM(AK75:AN75)</f>
        <v>1</v>
      </c>
      <c r="AL78" s="488"/>
      <c r="AM78" s="488"/>
      <c r="AN78" s="489"/>
      <c r="AO78" s="487">
        <f>SUM(AO75:AR75)</f>
        <v>2</v>
      </c>
      <c r="AP78" s="488"/>
      <c r="AQ78" s="488"/>
      <c r="AR78" s="489"/>
    </row>
    <row r="79" spans="1:44" ht="13.5" thickBot="1" x14ac:dyDescent="0.25">
      <c r="A79" s="247">
        <f>$A$10</f>
        <v>0</v>
      </c>
      <c r="B79" s="243">
        <v>66</v>
      </c>
      <c r="C79" s="244" t="s">
        <v>23</v>
      </c>
      <c r="D79" s="242">
        <f>SUM(E79:AR79)</f>
        <v>1345</v>
      </c>
      <c r="E79" s="487">
        <f>SUM(E76:H76)</f>
        <v>73</v>
      </c>
      <c r="F79" s="488"/>
      <c r="G79" s="488"/>
      <c r="H79" s="489"/>
      <c r="I79" s="487">
        <f>SUM(I76:L76)</f>
        <v>426</v>
      </c>
      <c r="J79" s="488"/>
      <c r="K79" s="488"/>
      <c r="L79" s="489"/>
      <c r="M79" s="487">
        <f>SUM(M76:P76)</f>
        <v>34</v>
      </c>
      <c r="N79" s="488"/>
      <c r="O79" s="488"/>
      <c r="P79" s="489"/>
      <c r="Q79" s="487">
        <f>SUM(Q76:T76)</f>
        <v>65</v>
      </c>
      <c r="R79" s="488"/>
      <c r="S79" s="488"/>
      <c r="T79" s="489"/>
      <c r="U79" s="487">
        <f>SUM(U76:X76)</f>
        <v>486</v>
      </c>
      <c r="V79" s="488"/>
      <c r="W79" s="488"/>
      <c r="X79" s="489"/>
      <c r="Y79" s="487">
        <f>SUM(Y76:AB76)</f>
        <v>20</v>
      </c>
      <c r="Z79" s="488"/>
      <c r="AA79" s="488"/>
      <c r="AB79" s="489"/>
      <c r="AC79" s="487">
        <f>SUM(AC76:AF76)</f>
        <v>239</v>
      </c>
      <c r="AD79" s="488"/>
      <c r="AE79" s="488"/>
      <c r="AF79" s="489"/>
      <c r="AG79" s="487">
        <f>SUM(AG76:AJ76)</f>
        <v>1</v>
      </c>
      <c r="AH79" s="488"/>
      <c r="AI79" s="488"/>
      <c r="AJ79" s="489"/>
      <c r="AK79" s="487">
        <f>SUM(AK76:AN76)</f>
        <v>1</v>
      </c>
      <c r="AL79" s="488"/>
      <c r="AM79" s="488"/>
      <c r="AN79" s="489"/>
      <c r="AO79" s="487">
        <f>SUM(AO76:AR76)</f>
        <v>0</v>
      </c>
      <c r="AP79" s="488"/>
      <c r="AQ79" s="488"/>
      <c r="AR79" s="489"/>
    </row>
    <row r="80" spans="1:44" ht="13.5" thickBot="1" x14ac:dyDescent="0.25">
      <c r="A80" s="247">
        <f>$A$10</f>
        <v>0</v>
      </c>
      <c r="B80" s="245">
        <v>67</v>
      </c>
      <c r="C80" s="246" t="s">
        <v>24</v>
      </c>
      <c r="D80" s="242">
        <f>SUM(E80:AR80)</f>
        <v>6664</v>
      </c>
      <c r="E80" s="487">
        <f>SUM(E77:H77)</f>
        <v>1750</v>
      </c>
      <c r="F80" s="488"/>
      <c r="G80" s="488"/>
      <c r="H80" s="489"/>
      <c r="I80" s="487">
        <f>SUM(I77:L77)</f>
        <v>1084</v>
      </c>
      <c r="J80" s="488"/>
      <c r="K80" s="488"/>
      <c r="L80" s="489"/>
      <c r="M80" s="487">
        <f>SUM(M77:P77)</f>
        <v>295</v>
      </c>
      <c r="N80" s="488"/>
      <c r="O80" s="488"/>
      <c r="P80" s="489"/>
      <c r="Q80" s="487">
        <f>SUM(Q77:T77)</f>
        <v>1612</v>
      </c>
      <c r="R80" s="488"/>
      <c r="S80" s="488"/>
      <c r="T80" s="489"/>
      <c r="U80" s="487">
        <f>SUM(U77:X77)</f>
        <v>918</v>
      </c>
      <c r="V80" s="488"/>
      <c r="W80" s="488"/>
      <c r="X80" s="489"/>
      <c r="Y80" s="487">
        <f>SUM(Y77:AB77)</f>
        <v>388</v>
      </c>
      <c r="Z80" s="488"/>
      <c r="AA80" s="488"/>
      <c r="AB80" s="489"/>
      <c r="AC80" s="487">
        <f>SUM(AC77:AF77)</f>
        <v>599</v>
      </c>
      <c r="AD80" s="488"/>
      <c r="AE80" s="488"/>
      <c r="AF80" s="489"/>
      <c r="AG80" s="487">
        <f>SUM(AG77:AJ77)</f>
        <v>16</v>
      </c>
      <c r="AH80" s="488"/>
      <c r="AI80" s="488"/>
      <c r="AJ80" s="489"/>
      <c r="AK80" s="487">
        <f>SUM(AK77:AN77)</f>
        <v>0</v>
      </c>
      <c r="AL80" s="488"/>
      <c r="AM80" s="488"/>
      <c r="AN80" s="489"/>
      <c r="AO80" s="487">
        <f>SUM(AO77:AR77)</f>
        <v>2</v>
      </c>
      <c r="AP80" s="488"/>
      <c r="AQ80" s="488"/>
      <c r="AR80" s="489"/>
    </row>
    <row r="81" spans="1:44" ht="13.5" thickBot="1" x14ac:dyDescent="0.25">
      <c r="A81" s="94"/>
      <c r="B81" s="224"/>
      <c r="C81" s="225"/>
    </row>
    <row r="82" spans="1:44" ht="13.5" thickBot="1" x14ac:dyDescent="0.25">
      <c r="C82" s="248" t="s">
        <v>16</v>
      </c>
      <c r="E82" s="143" t="s">
        <v>68</v>
      </c>
      <c r="F82" s="140"/>
      <c r="G82" s="142"/>
      <c r="H82" s="140"/>
      <c r="I82" s="140"/>
      <c r="J82" s="141"/>
      <c r="L82" s="222" t="s">
        <v>129</v>
      </c>
    </row>
    <row r="83" spans="1:44" ht="13.5" thickBot="1" x14ac:dyDescent="0.25"/>
    <row r="84" spans="1:44" x14ac:dyDescent="0.2">
      <c r="D84" s="136" t="s">
        <v>69</v>
      </c>
      <c r="E84" s="144" t="s">
        <v>10</v>
      </c>
      <c r="F84" s="145" t="s">
        <v>11</v>
      </c>
      <c r="G84" s="146" t="s">
        <v>12</v>
      </c>
      <c r="H84" s="147" t="s">
        <v>27</v>
      </c>
      <c r="I84" s="148" t="s">
        <v>10</v>
      </c>
      <c r="J84" s="145" t="s">
        <v>11</v>
      </c>
      <c r="K84" s="146" t="s">
        <v>12</v>
      </c>
      <c r="L84" s="147" t="s">
        <v>27</v>
      </c>
      <c r="M84" s="148" t="s">
        <v>10</v>
      </c>
      <c r="N84" s="145" t="s">
        <v>11</v>
      </c>
      <c r="O84" s="146" t="s">
        <v>12</v>
      </c>
      <c r="P84" s="147" t="s">
        <v>27</v>
      </c>
      <c r="Q84" s="148" t="s">
        <v>10</v>
      </c>
      <c r="R84" s="145" t="s">
        <v>11</v>
      </c>
      <c r="S84" s="146" t="s">
        <v>12</v>
      </c>
      <c r="T84" s="147" t="s">
        <v>27</v>
      </c>
      <c r="U84" s="148" t="s">
        <v>10</v>
      </c>
      <c r="V84" s="145" t="s">
        <v>11</v>
      </c>
      <c r="W84" s="146" t="s">
        <v>12</v>
      </c>
      <c r="X84" s="147" t="s">
        <v>27</v>
      </c>
      <c r="Y84" s="148" t="s">
        <v>10</v>
      </c>
      <c r="Z84" s="145" t="s">
        <v>11</v>
      </c>
      <c r="AA84" s="146" t="s">
        <v>12</v>
      </c>
      <c r="AB84" s="147" t="s">
        <v>27</v>
      </c>
      <c r="AC84" s="148" t="s">
        <v>10</v>
      </c>
      <c r="AD84" s="145" t="s">
        <v>11</v>
      </c>
      <c r="AE84" s="146" t="s">
        <v>12</v>
      </c>
      <c r="AF84" s="147" t="s">
        <v>27</v>
      </c>
      <c r="AG84" s="148" t="s">
        <v>10</v>
      </c>
      <c r="AH84" s="145" t="s">
        <v>11</v>
      </c>
      <c r="AI84" s="146" t="s">
        <v>12</v>
      </c>
      <c r="AJ84" s="147" t="s">
        <v>27</v>
      </c>
      <c r="AK84" s="148" t="s">
        <v>10</v>
      </c>
      <c r="AL84" s="145" t="s">
        <v>11</v>
      </c>
      <c r="AM84" s="146" t="s">
        <v>12</v>
      </c>
      <c r="AN84" s="147" t="s">
        <v>27</v>
      </c>
      <c r="AO84" s="148" t="s">
        <v>10</v>
      </c>
      <c r="AP84" s="145" t="s">
        <v>11</v>
      </c>
      <c r="AQ84" s="146" t="s">
        <v>12</v>
      </c>
      <c r="AR84" s="147" t="s">
        <v>27</v>
      </c>
    </row>
    <row r="85" spans="1:44" ht="13.5" thickBot="1" x14ac:dyDescent="0.25">
      <c r="D85" s="137" t="s">
        <v>6</v>
      </c>
      <c r="E85" s="507" t="s">
        <v>42</v>
      </c>
      <c r="F85" s="508"/>
      <c r="G85" s="508"/>
      <c r="H85" s="509"/>
      <c r="I85" s="507" t="s">
        <v>1</v>
      </c>
      <c r="J85" s="508"/>
      <c r="K85" s="508"/>
      <c r="L85" s="509"/>
      <c r="M85" s="507" t="s">
        <v>2</v>
      </c>
      <c r="N85" s="508"/>
      <c r="O85" s="508"/>
      <c r="P85" s="509"/>
      <c r="Q85" s="507" t="s">
        <v>3</v>
      </c>
      <c r="R85" s="508"/>
      <c r="S85" s="508"/>
      <c r="T85" s="509"/>
      <c r="U85" s="507" t="s">
        <v>189</v>
      </c>
      <c r="V85" s="508"/>
      <c r="W85" s="508"/>
      <c r="X85" s="509"/>
      <c r="Y85" s="507" t="s">
        <v>180</v>
      </c>
      <c r="Z85" s="508"/>
      <c r="AA85" s="508"/>
      <c r="AB85" s="509"/>
      <c r="AC85" s="507" t="s">
        <v>4</v>
      </c>
      <c r="AD85" s="508"/>
      <c r="AE85" s="508"/>
      <c r="AF85" s="509"/>
      <c r="AG85" s="507" t="s">
        <v>182</v>
      </c>
      <c r="AH85" s="508"/>
      <c r="AI85" s="508"/>
      <c r="AJ85" s="509"/>
      <c r="AK85" s="507" t="s">
        <v>43</v>
      </c>
      <c r="AL85" s="508"/>
      <c r="AM85" s="508"/>
      <c r="AN85" s="509"/>
      <c r="AO85" s="507" t="s">
        <v>181</v>
      </c>
      <c r="AP85" s="508"/>
      <c r="AQ85" s="508"/>
      <c r="AR85" s="509"/>
    </row>
    <row r="86" spans="1:44" ht="13.5" thickBot="1" x14ac:dyDescent="0.25">
      <c r="C86" s="149" t="s">
        <v>23</v>
      </c>
      <c r="D86" s="138">
        <f>SUM(E86:AR86)</f>
        <v>1345</v>
      </c>
      <c r="E86" s="131">
        <f>SUM(E56:E59)</f>
        <v>13</v>
      </c>
      <c r="F86" s="130">
        <f t="shared" ref="F86:AR86" si="22">SUM(F56:F59)</f>
        <v>15</v>
      </c>
      <c r="G86" s="130">
        <f t="shared" si="22"/>
        <v>45</v>
      </c>
      <c r="H86" s="130">
        <f t="shared" si="22"/>
        <v>0</v>
      </c>
      <c r="I86" s="130">
        <f t="shared" si="22"/>
        <v>83</v>
      </c>
      <c r="J86" s="130">
        <f t="shared" si="22"/>
        <v>90</v>
      </c>
      <c r="K86" s="130">
        <f t="shared" si="22"/>
        <v>229</v>
      </c>
      <c r="L86" s="130">
        <f t="shared" si="22"/>
        <v>24</v>
      </c>
      <c r="M86" s="130">
        <f t="shared" si="22"/>
        <v>2</v>
      </c>
      <c r="N86" s="130">
        <f t="shared" si="22"/>
        <v>24</v>
      </c>
      <c r="O86" s="130">
        <f t="shared" si="22"/>
        <v>8</v>
      </c>
      <c r="P86" s="130">
        <f t="shared" si="22"/>
        <v>0</v>
      </c>
      <c r="Q86" s="130">
        <f t="shared" si="22"/>
        <v>22</v>
      </c>
      <c r="R86" s="130">
        <f t="shared" si="22"/>
        <v>20</v>
      </c>
      <c r="S86" s="130">
        <f t="shared" si="22"/>
        <v>23</v>
      </c>
      <c r="T86" s="130">
        <f t="shared" si="22"/>
        <v>0</v>
      </c>
      <c r="U86" s="130">
        <f t="shared" si="22"/>
        <v>224</v>
      </c>
      <c r="V86" s="130">
        <f t="shared" si="22"/>
        <v>62</v>
      </c>
      <c r="W86" s="130">
        <f t="shared" si="22"/>
        <v>200</v>
      </c>
      <c r="X86" s="130">
        <f t="shared" si="22"/>
        <v>0</v>
      </c>
      <c r="Y86" s="130">
        <f t="shared" si="22"/>
        <v>16</v>
      </c>
      <c r="Z86" s="130">
        <f t="shared" si="22"/>
        <v>0</v>
      </c>
      <c r="AA86" s="130">
        <f t="shared" si="22"/>
        <v>4</v>
      </c>
      <c r="AB86" s="130">
        <f t="shared" si="22"/>
        <v>0</v>
      </c>
      <c r="AC86" s="130">
        <f t="shared" si="22"/>
        <v>102</v>
      </c>
      <c r="AD86" s="130">
        <f t="shared" si="22"/>
        <v>48</v>
      </c>
      <c r="AE86" s="130">
        <f t="shared" si="22"/>
        <v>88</v>
      </c>
      <c r="AF86" s="130">
        <f t="shared" si="22"/>
        <v>1</v>
      </c>
      <c r="AG86" s="130">
        <f t="shared" si="22"/>
        <v>1</v>
      </c>
      <c r="AH86" s="130">
        <f t="shared" si="22"/>
        <v>0</v>
      </c>
      <c r="AI86" s="130">
        <f t="shared" si="22"/>
        <v>0</v>
      </c>
      <c r="AJ86" s="130">
        <f t="shared" si="22"/>
        <v>0</v>
      </c>
      <c r="AK86" s="130">
        <f t="shared" si="22"/>
        <v>1</v>
      </c>
      <c r="AL86" s="130">
        <f t="shared" si="22"/>
        <v>0</v>
      </c>
      <c r="AM86" s="130">
        <f t="shared" si="22"/>
        <v>0</v>
      </c>
      <c r="AN86" s="130">
        <f t="shared" si="22"/>
        <v>0</v>
      </c>
      <c r="AO86" s="130">
        <f t="shared" si="22"/>
        <v>0</v>
      </c>
      <c r="AP86" s="130">
        <f t="shared" si="22"/>
        <v>0</v>
      </c>
      <c r="AQ86" s="130">
        <f t="shared" si="22"/>
        <v>0</v>
      </c>
      <c r="AR86" s="132">
        <f t="shared" si="22"/>
        <v>0</v>
      </c>
    </row>
    <row r="87" spans="1:44" x14ac:dyDescent="0.2">
      <c r="C87" s="150" t="s">
        <v>24</v>
      </c>
      <c r="D87" s="138">
        <f>SUM(E87:AR87)</f>
        <v>6664</v>
      </c>
      <c r="E87" s="131">
        <f>SUM(E60:E74)</f>
        <v>345</v>
      </c>
      <c r="F87" s="130">
        <f t="shared" ref="F87:AR87" si="23">SUM(F60:F74)</f>
        <v>906</v>
      </c>
      <c r="G87" s="130">
        <f t="shared" si="23"/>
        <v>452</v>
      </c>
      <c r="H87" s="130">
        <f t="shared" si="23"/>
        <v>47</v>
      </c>
      <c r="I87" s="130">
        <f t="shared" si="23"/>
        <v>161</v>
      </c>
      <c r="J87" s="130">
        <f t="shared" si="23"/>
        <v>521</v>
      </c>
      <c r="K87" s="130">
        <f t="shared" si="23"/>
        <v>264</v>
      </c>
      <c r="L87" s="130">
        <f t="shared" si="23"/>
        <v>138</v>
      </c>
      <c r="M87" s="130">
        <f t="shared" si="23"/>
        <v>0</v>
      </c>
      <c r="N87" s="130">
        <f t="shared" si="23"/>
        <v>245</v>
      </c>
      <c r="O87" s="130">
        <f t="shared" si="23"/>
        <v>41</v>
      </c>
      <c r="P87" s="130">
        <f t="shared" si="23"/>
        <v>9</v>
      </c>
      <c r="Q87" s="130">
        <f t="shared" si="23"/>
        <v>649</v>
      </c>
      <c r="R87" s="130">
        <f t="shared" si="23"/>
        <v>832</v>
      </c>
      <c r="S87" s="130">
        <f t="shared" si="23"/>
        <v>72</v>
      </c>
      <c r="T87" s="130">
        <f t="shared" si="23"/>
        <v>59</v>
      </c>
      <c r="U87" s="130">
        <f t="shared" si="23"/>
        <v>304</v>
      </c>
      <c r="V87" s="130">
        <f t="shared" si="23"/>
        <v>446</v>
      </c>
      <c r="W87" s="130">
        <f t="shared" si="23"/>
        <v>129</v>
      </c>
      <c r="X87" s="130">
        <f t="shared" si="23"/>
        <v>39</v>
      </c>
      <c r="Y87" s="130">
        <f t="shared" si="23"/>
        <v>57</v>
      </c>
      <c r="Z87" s="130">
        <f t="shared" si="23"/>
        <v>315</v>
      </c>
      <c r="AA87" s="130">
        <f t="shared" si="23"/>
        <v>12</v>
      </c>
      <c r="AB87" s="130">
        <f t="shared" si="23"/>
        <v>4</v>
      </c>
      <c r="AC87" s="130">
        <f t="shared" si="23"/>
        <v>173</v>
      </c>
      <c r="AD87" s="130">
        <f t="shared" si="23"/>
        <v>340</v>
      </c>
      <c r="AE87" s="130">
        <f t="shared" si="23"/>
        <v>79</v>
      </c>
      <c r="AF87" s="130">
        <f t="shared" si="23"/>
        <v>7</v>
      </c>
      <c r="AG87" s="130">
        <f t="shared" si="23"/>
        <v>3</v>
      </c>
      <c r="AH87" s="130">
        <f t="shared" si="23"/>
        <v>13</v>
      </c>
      <c r="AI87" s="130">
        <f t="shared" si="23"/>
        <v>0</v>
      </c>
      <c r="AJ87" s="130">
        <f t="shared" si="23"/>
        <v>0</v>
      </c>
      <c r="AK87" s="130">
        <f t="shared" si="23"/>
        <v>0</v>
      </c>
      <c r="AL87" s="130">
        <f t="shared" si="23"/>
        <v>0</v>
      </c>
      <c r="AM87" s="130">
        <f t="shared" si="23"/>
        <v>0</v>
      </c>
      <c r="AN87" s="130">
        <f t="shared" si="23"/>
        <v>0</v>
      </c>
      <c r="AO87" s="130">
        <f t="shared" si="23"/>
        <v>1</v>
      </c>
      <c r="AP87" s="130">
        <f t="shared" si="23"/>
        <v>1</v>
      </c>
      <c r="AQ87" s="130">
        <f t="shared" si="23"/>
        <v>0</v>
      </c>
      <c r="AR87" s="132">
        <f t="shared" si="23"/>
        <v>0</v>
      </c>
    </row>
    <row r="88" spans="1:44" ht="13.5" thickBot="1" x14ac:dyDescent="0.25">
      <c r="C88" s="151" t="s">
        <v>6</v>
      </c>
      <c r="D88" s="139">
        <f>SUM(D86+D87)</f>
        <v>8009</v>
      </c>
      <c r="E88" s="135">
        <f>SUM(E86+E87)</f>
        <v>358</v>
      </c>
      <c r="F88" s="133">
        <f t="shared" ref="F88:AR88" si="24">SUM(F86+F87)</f>
        <v>921</v>
      </c>
      <c r="G88" s="133">
        <f t="shared" si="24"/>
        <v>497</v>
      </c>
      <c r="H88" s="133">
        <f t="shared" si="24"/>
        <v>47</v>
      </c>
      <c r="I88" s="133">
        <f t="shared" si="24"/>
        <v>244</v>
      </c>
      <c r="J88" s="133">
        <f t="shared" si="24"/>
        <v>611</v>
      </c>
      <c r="K88" s="133">
        <f t="shared" si="24"/>
        <v>493</v>
      </c>
      <c r="L88" s="133">
        <f t="shared" si="24"/>
        <v>162</v>
      </c>
      <c r="M88" s="133">
        <f t="shared" si="24"/>
        <v>2</v>
      </c>
      <c r="N88" s="133">
        <f t="shared" si="24"/>
        <v>269</v>
      </c>
      <c r="O88" s="133">
        <f t="shared" si="24"/>
        <v>49</v>
      </c>
      <c r="P88" s="133">
        <f t="shared" si="24"/>
        <v>9</v>
      </c>
      <c r="Q88" s="133">
        <f t="shared" si="24"/>
        <v>671</v>
      </c>
      <c r="R88" s="133">
        <f t="shared" si="24"/>
        <v>852</v>
      </c>
      <c r="S88" s="133">
        <f t="shared" si="24"/>
        <v>95</v>
      </c>
      <c r="T88" s="133">
        <f t="shared" si="24"/>
        <v>59</v>
      </c>
      <c r="U88" s="133">
        <f t="shared" si="24"/>
        <v>528</v>
      </c>
      <c r="V88" s="133">
        <f t="shared" si="24"/>
        <v>508</v>
      </c>
      <c r="W88" s="133">
        <f t="shared" si="24"/>
        <v>329</v>
      </c>
      <c r="X88" s="133">
        <f t="shared" si="24"/>
        <v>39</v>
      </c>
      <c r="Y88" s="133">
        <f t="shared" si="24"/>
        <v>73</v>
      </c>
      <c r="Z88" s="133">
        <f t="shared" si="24"/>
        <v>315</v>
      </c>
      <c r="AA88" s="133">
        <f t="shared" si="24"/>
        <v>16</v>
      </c>
      <c r="AB88" s="133">
        <f t="shared" si="24"/>
        <v>4</v>
      </c>
      <c r="AC88" s="133">
        <f t="shared" si="24"/>
        <v>275</v>
      </c>
      <c r="AD88" s="133">
        <f t="shared" si="24"/>
        <v>388</v>
      </c>
      <c r="AE88" s="133">
        <f t="shared" si="24"/>
        <v>167</v>
      </c>
      <c r="AF88" s="133">
        <f t="shared" si="24"/>
        <v>8</v>
      </c>
      <c r="AG88" s="133">
        <f t="shared" si="24"/>
        <v>4</v>
      </c>
      <c r="AH88" s="133">
        <f t="shared" si="24"/>
        <v>13</v>
      </c>
      <c r="AI88" s="133">
        <f t="shared" si="24"/>
        <v>0</v>
      </c>
      <c r="AJ88" s="133">
        <f t="shared" si="24"/>
        <v>0</v>
      </c>
      <c r="AK88" s="133">
        <f t="shared" si="24"/>
        <v>1</v>
      </c>
      <c r="AL88" s="133">
        <f t="shared" si="24"/>
        <v>0</v>
      </c>
      <c r="AM88" s="133">
        <f t="shared" si="24"/>
        <v>0</v>
      </c>
      <c r="AN88" s="133">
        <f t="shared" si="24"/>
        <v>0</v>
      </c>
      <c r="AO88" s="133">
        <f t="shared" si="24"/>
        <v>1</v>
      </c>
      <c r="AP88" s="133">
        <f t="shared" si="24"/>
        <v>1</v>
      </c>
      <c r="AQ88" s="133">
        <f t="shared" si="24"/>
        <v>0</v>
      </c>
      <c r="AR88" s="134">
        <f t="shared" si="24"/>
        <v>0</v>
      </c>
    </row>
    <row r="89" spans="1:44" ht="13.5" thickBot="1" x14ac:dyDescent="0.25"/>
    <row r="90" spans="1:44" x14ac:dyDescent="0.2">
      <c r="D90" s="136" t="s">
        <v>70</v>
      </c>
      <c r="E90" s="144" t="s">
        <v>10</v>
      </c>
      <c r="F90" s="145" t="s">
        <v>11</v>
      </c>
      <c r="G90" s="146" t="s">
        <v>12</v>
      </c>
      <c r="H90" s="147" t="s">
        <v>27</v>
      </c>
      <c r="I90" s="148" t="s">
        <v>10</v>
      </c>
      <c r="J90" s="145" t="s">
        <v>11</v>
      </c>
      <c r="K90" s="146" t="s">
        <v>12</v>
      </c>
      <c r="L90" s="147" t="s">
        <v>27</v>
      </c>
      <c r="M90" s="148" t="s">
        <v>10</v>
      </c>
      <c r="N90" s="145" t="s">
        <v>11</v>
      </c>
      <c r="O90" s="146" t="s">
        <v>12</v>
      </c>
      <c r="P90" s="147" t="s">
        <v>27</v>
      </c>
      <c r="Q90" s="148" t="s">
        <v>10</v>
      </c>
      <c r="R90" s="145" t="s">
        <v>11</v>
      </c>
      <c r="S90" s="146" t="s">
        <v>12</v>
      </c>
      <c r="T90" s="147" t="s">
        <v>27</v>
      </c>
      <c r="U90" s="148" t="s">
        <v>10</v>
      </c>
      <c r="V90" s="145" t="s">
        <v>11</v>
      </c>
      <c r="W90" s="146" t="s">
        <v>12</v>
      </c>
      <c r="X90" s="147" t="s">
        <v>27</v>
      </c>
      <c r="Y90" s="148" t="s">
        <v>10</v>
      </c>
      <c r="Z90" s="145" t="s">
        <v>11</v>
      </c>
      <c r="AA90" s="146" t="s">
        <v>12</v>
      </c>
      <c r="AB90" s="147" t="s">
        <v>27</v>
      </c>
      <c r="AC90" s="148" t="s">
        <v>10</v>
      </c>
      <c r="AD90" s="145" t="s">
        <v>11</v>
      </c>
      <c r="AE90" s="146" t="s">
        <v>12</v>
      </c>
      <c r="AF90" s="147" t="s">
        <v>27</v>
      </c>
      <c r="AG90" s="148" t="s">
        <v>10</v>
      </c>
      <c r="AH90" s="145" t="s">
        <v>11</v>
      </c>
      <c r="AI90" s="146" t="s">
        <v>12</v>
      </c>
      <c r="AJ90" s="147" t="s">
        <v>27</v>
      </c>
      <c r="AK90" s="148" t="s">
        <v>10</v>
      </c>
      <c r="AL90" s="145" t="s">
        <v>11</v>
      </c>
      <c r="AM90" s="146" t="s">
        <v>12</v>
      </c>
      <c r="AN90" s="147" t="s">
        <v>27</v>
      </c>
      <c r="AO90" s="148" t="s">
        <v>10</v>
      </c>
      <c r="AP90" s="145" t="s">
        <v>11</v>
      </c>
      <c r="AQ90" s="146" t="s">
        <v>12</v>
      </c>
      <c r="AR90" s="147" t="s">
        <v>27</v>
      </c>
    </row>
    <row r="91" spans="1:44" ht="13.5" thickBot="1" x14ac:dyDescent="0.25">
      <c r="D91" s="137" t="s">
        <v>6</v>
      </c>
      <c r="E91" s="507" t="s">
        <v>42</v>
      </c>
      <c r="F91" s="508"/>
      <c r="G91" s="508"/>
      <c r="H91" s="509"/>
      <c r="I91" s="507" t="s">
        <v>1</v>
      </c>
      <c r="J91" s="508"/>
      <c r="K91" s="508"/>
      <c r="L91" s="509"/>
      <c r="M91" s="507" t="s">
        <v>2</v>
      </c>
      <c r="N91" s="508"/>
      <c r="O91" s="508"/>
      <c r="P91" s="509"/>
      <c r="Q91" s="507" t="s">
        <v>3</v>
      </c>
      <c r="R91" s="508"/>
      <c r="S91" s="508"/>
      <c r="T91" s="509"/>
      <c r="U91" s="507" t="s">
        <v>189</v>
      </c>
      <c r="V91" s="508"/>
      <c r="W91" s="508"/>
      <c r="X91" s="509"/>
      <c r="Y91" s="507" t="s">
        <v>180</v>
      </c>
      <c r="Z91" s="508"/>
      <c r="AA91" s="508"/>
      <c r="AB91" s="509"/>
      <c r="AC91" s="507" t="s">
        <v>4</v>
      </c>
      <c r="AD91" s="508"/>
      <c r="AE91" s="508"/>
      <c r="AF91" s="509"/>
      <c r="AG91" s="507" t="s">
        <v>182</v>
      </c>
      <c r="AH91" s="508"/>
      <c r="AI91" s="508"/>
      <c r="AJ91" s="509"/>
      <c r="AK91" s="507" t="s">
        <v>43</v>
      </c>
      <c r="AL91" s="508"/>
      <c r="AM91" s="508"/>
      <c r="AN91" s="509"/>
      <c r="AO91" s="507" t="s">
        <v>181</v>
      </c>
      <c r="AP91" s="508"/>
      <c r="AQ91" s="508"/>
      <c r="AR91" s="509"/>
    </row>
    <row r="92" spans="1:44" ht="13.5" thickBot="1" x14ac:dyDescent="0.25">
      <c r="C92" s="149" t="s">
        <v>23</v>
      </c>
      <c r="D92" s="138">
        <f>SUM(E92:AR92)</f>
        <v>1345</v>
      </c>
      <c r="E92" s="152">
        <f>'N 1 aplicatie'!F57</f>
        <v>13</v>
      </c>
      <c r="F92" s="153">
        <f>'N 1 aplicatie'!F59</f>
        <v>15</v>
      </c>
      <c r="G92" s="153">
        <f>'N 1 aplicatie'!F61</f>
        <v>45</v>
      </c>
      <c r="H92" s="153">
        <f>'N 1 aplicatie'!F63</f>
        <v>0</v>
      </c>
      <c r="I92" s="153">
        <f>'N 1 aplicatie'!G57</f>
        <v>83</v>
      </c>
      <c r="J92" s="153">
        <f>'N 1 aplicatie'!G59</f>
        <v>90</v>
      </c>
      <c r="K92" s="153">
        <f>'N 1 aplicatie'!G61</f>
        <v>229</v>
      </c>
      <c r="L92" s="153">
        <f>'N 1 aplicatie'!G63</f>
        <v>24</v>
      </c>
      <c r="M92" s="153">
        <f>'N 1 aplicatie'!H57</f>
        <v>2</v>
      </c>
      <c r="N92" s="153">
        <f>'N 1 aplicatie'!H59</f>
        <v>24</v>
      </c>
      <c r="O92" s="153">
        <f>'N 1 aplicatie'!H61</f>
        <v>8</v>
      </c>
      <c r="P92" s="153">
        <f>'N 1 aplicatie'!H63</f>
        <v>0</v>
      </c>
      <c r="Q92" s="153">
        <f>'N 1 aplicatie'!I57</f>
        <v>22</v>
      </c>
      <c r="R92" s="153">
        <f>'N 1 aplicatie'!I59</f>
        <v>20</v>
      </c>
      <c r="S92" s="153">
        <f>'N 1 aplicatie'!I61</f>
        <v>23</v>
      </c>
      <c r="T92" s="153">
        <f>'N 1 aplicatie'!I63</f>
        <v>0</v>
      </c>
      <c r="U92" s="153">
        <f>'N 1 aplicatie'!J57</f>
        <v>224</v>
      </c>
      <c r="V92" s="153">
        <f>'N 1 aplicatie'!J59</f>
        <v>62</v>
      </c>
      <c r="W92" s="153">
        <f>'N 1 aplicatie'!J61</f>
        <v>200</v>
      </c>
      <c r="X92" s="153">
        <f>'N 1 aplicatie'!J63</f>
        <v>0</v>
      </c>
      <c r="Y92" s="153">
        <f>'N 1 aplicatie'!K57</f>
        <v>16</v>
      </c>
      <c r="Z92" s="153">
        <f>'N 1 aplicatie'!K59</f>
        <v>0</v>
      </c>
      <c r="AA92" s="153">
        <f>'N 1 aplicatie'!K61</f>
        <v>4</v>
      </c>
      <c r="AB92" s="153">
        <f>'N 1 aplicatie'!K63</f>
        <v>0</v>
      </c>
      <c r="AC92" s="153">
        <f>'N 1 aplicatie'!L57</f>
        <v>102</v>
      </c>
      <c r="AD92" s="153">
        <f>'N 1 aplicatie'!L59</f>
        <v>48</v>
      </c>
      <c r="AE92" s="153">
        <f>'N 1 aplicatie'!L61</f>
        <v>88</v>
      </c>
      <c r="AF92" s="153">
        <f>'N 1 aplicatie'!L63</f>
        <v>1</v>
      </c>
      <c r="AG92" s="153">
        <f>'N 1 aplicatie'!M57</f>
        <v>1</v>
      </c>
      <c r="AH92" s="153">
        <f>'N 1 aplicatie'!M59</f>
        <v>0</v>
      </c>
      <c r="AI92" s="153">
        <f>'N 1 aplicatie'!M61</f>
        <v>0</v>
      </c>
      <c r="AJ92" s="153">
        <f>'N 1 aplicatie'!M63</f>
        <v>0</v>
      </c>
      <c r="AK92" s="153">
        <f>'N 1 aplicatie'!N57</f>
        <v>1</v>
      </c>
      <c r="AL92" s="153">
        <f>'N 1 aplicatie'!N59</f>
        <v>0</v>
      </c>
      <c r="AM92" s="153">
        <f>'N 1 aplicatie'!N61</f>
        <v>0</v>
      </c>
      <c r="AN92" s="153">
        <f>'N 1 aplicatie'!N63</f>
        <v>0</v>
      </c>
      <c r="AO92" s="153">
        <f>'N 1 aplicatie'!O57</f>
        <v>0</v>
      </c>
      <c r="AP92" s="153">
        <f>'N 1 aplicatie'!O59</f>
        <v>0</v>
      </c>
      <c r="AQ92" s="153">
        <f>'N 1 aplicatie'!O61</f>
        <v>0</v>
      </c>
      <c r="AR92" s="154">
        <f>'N 1 aplicatie'!O63</f>
        <v>0</v>
      </c>
    </row>
    <row r="93" spans="1:44" x14ac:dyDescent="0.2">
      <c r="C93" s="150" t="s">
        <v>24</v>
      </c>
      <c r="D93" s="138">
        <f>SUM(E93:AR93)</f>
        <v>6664</v>
      </c>
      <c r="E93" s="152">
        <f>'N 1 aplicatie'!F58</f>
        <v>345</v>
      </c>
      <c r="F93" s="153">
        <f>'N 1 aplicatie'!F60</f>
        <v>906</v>
      </c>
      <c r="G93" s="153">
        <f>'N 1 aplicatie'!F62</f>
        <v>452</v>
      </c>
      <c r="H93" s="153">
        <f>'N 1 aplicatie'!F64</f>
        <v>47</v>
      </c>
      <c r="I93" s="153">
        <f>'N 1 aplicatie'!G58</f>
        <v>161</v>
      </c>
      <c r="J93" s="153">
        <f>'N 1 aplicatie'!G60</f>
        <v>521</v>
      </c>
      <c r="K93" s="153">
        <f>'N 1 aplicatie'!G62</f>
        <v>264</v>
      </c>
      <c r="L93" s="153">
        <f>'N 1 aplicatie'!G64</f>
        <v>138</v>
      </c>
      <c r="M93" s="153">
        <f>'N 1 aplicatie'!H58</f>
        <v>0</v>
      </c>
      <c r="N93" s="153">
        <f>'N 1 aplicatie'!H60</f>
        <v>245</v>
      </c>
      <c r="O93" s="153">
        <f>'N 1 aplicatie'!H62</f>
        <v>41</v>
      </c>
      <c r="P93" s="153">
        <f>'N 1 aplicatie'!H64</f>
        <v>9</v>
      </c>
      <c r="Q93" s="153">
        <f>'N 1 aplicatie'!I58</f>
        <v>649</v>
      </c>
      <c r="R93" s="153">
        <f>'N 1 aplicatie'!I60</f>
        <v>832</v>
      </c>
      <c r="S93" s="153">
        <f>'N 1 aplicatie'!I62</f>
        <v>72</v>
      </c>
      <c r="T93" s="153">
        <f>'N 1 aplicatie'!I64</f>
        <v>59</v>
      </c>
      <c r="U93" s="153">
        <f>'N 1 aplicatie'!J58</f>
        <v>304</v>
      </c>
      <c r="V93" s="153">
        <f>'N 1 aplicatie'!J60</f>
        <v>446</v>
      </c>
      <c r="W93" s="153">
        <f>'N 1 aplicatie'!J62</f>
        <v>129</v>
      </c>
      <c r="X93" s="153">
        <f>'N 1 aplicatie'!J64</f>
        <v>39</v>
      </c>
      <c r="Y93" s="153">
        <f>'N 1 aplicatie'!K58</f>
        <v>57</v>
      </c>
      <c r="Z93" s="153">
        <f>'N 1 aplicatie'!K60</f>
        <v>315</v>
      </c>
      <c r="AA93" s="153">
        <f>'N 1 aplicatie'!K62</f>
        <v>12</v>
      </c>
      <c r="AB93" s="153">
        <f>'N 1 aplicatie'!K64</f>
        <v>4</v>
      </c>
      <c r="AC93" s="153">
        <f>'N 1 aplicatie'!L58</f>
        <v>173</v>
      </c>
      <c r="AD93" s="153">
        <f>'N 1 aplicatie'!L60</f>
        <v>340</v>
      </c>
      <c r="AE93" s="153">
        <f>'N 1 aplicatie'!L62</f>
        <v>79</v>
      </c>
      <c r="AF93" s="153">
        <f>'N 1 aplicatie'!L64</f>
        <v>7</v>
      </c>
      <c r="AG93" s="153">
        <f>'N 1 aplicatie'!M58</f>
        <v>3</v>
      </c>
      <c r="AH93" s="153">
        <f>'N 1 aplicatie'!M60</f>
        <v>13</v>
      </c>
      <c r="AI93" s="153">
        <f>'N 1 aplicatie'!M62</f>
        <v>0</v>
      </c>
      <c r="AJ93" s="153">
        <f>'N 1 aplicatie'!M64</f>
        <v>0</v>
      </c>
      <c r="AK93" s="153">
        <f>'N 1 aplicatie'!N58</f>
        <v>0</v>
      </c>
      <c r="AL93" s="153">
        <f>'N 1 aplicatie'!N60</f>
        <v>0</v>
      </c>
      <c r="AM93" s="153">
        <f>'N 1 aplicatie'!N62</f>
        <v>0</v>
      </c>
      <c r="AN93" s="153">
        <f>'N 1 aplicatie'!N64</f>
        <v>0</v>
      </c>
      <c r="AO93" s="153">
        <f>'N 1 aplicatie'!O58</f>
        <v>1</v>
      </c>
      <c r="AP93" s="153">
        <f>'N 1 aplicatie'!O60</f>
        <v>1</v>
      </c>
      <c r="AQ93" s="153">
        <f>'N 1 aplicatie'!O62</f>
        <v>0</v>
      </c>
      <c r="AR93" s="154">
        <f>'N 1 aplicatie'!O64</f>
        <v>0</v>
      </c>
    </row>
    <row r="94" spans="1:44" ht="13.5" thickBot="1" x14ac:dyDescent="0.25">
      <c r="C94" s="151" t="s">
        <v>6</v>
      </c>
      <c r="D94" s="139">
        <f t="shared" ref="D94:AR94" si="25">SUM(D92+D93)</f>
        <v>8009</v>
      </c>
      <c r="E94" s="135">
        <f t="shared" si="25"/>
        <v>358</v>
      </c>
      <c r="F94" s="133">
        <f t="shared" si="25"/>
        <v>921</v>
      </c>
      <c r="G94" s="133">
        <f t="shared" si="25"/>
        <v>497</v>
      </c>
      <c r="H94" s="133">
        <f t="shared" si="25"/>
        <v>47</v>
      </c>
      <c r="I94" s="133">
        <f t="shared" si="25"/>
        <v>244</v>
      </c>
      <c r="J94" s="133">
        <f t="shared" si="25"/>
        <v>611</v>
      </c>
      <c r="K94" s="133">
        <f t="shared" si="25"/>
        <v>493</v>
      </c>
      <c r="L94" s="133">
        <f t="shared" si="25"/>
        <v>162</v>
      </c>
      <c r="M94" s="133">
        <f t="shared" si="25"/>
        <v>2</v>
      </c>
      <c r="N94" s="133">
        <f t="shared" si="25"/>
        <v>269</v>
      </c>
      <c r="O94" s="133">
        <f t="shared" si="25"/>
        <v>49</v>
      </c>
      <c r="P94" s="133">
        <f t="shared" si="25"/>
        <v>9</v>
      </c>
      <c r="Q94" s="133">
        <f t="shared" si="25"/>
        <v>671</v>
      </c>
      <c r="R94" s="133">
        <f t="shared" si="25"/>
        <v>852</v>
      </c>
      <c r="S94" s="133">
        <f t="shared" si="25"/>
        <v>95</v>
      </c>
      <c r="T94" s="133">
        <f t="shared" si="25"/>
        <v>59</v>
      </c>
      <c r="U94" s="133">
        <f t="shared" si="25"/>
        <v>528</v>
      </c>
      <c r="V94" s="133">
        <f t="shared" si="25"/>
        <v>508</v>
      </c>
      <c r="W94" s="133">
        <f t="shared" si="25"/>
        <v>329</v>
      </c>
      <c r="X94" s="133">
        <f t="shared" si="25"/>
        <v>39</v>
      </c>
      <c r="Y94" s="133">
        <f t="shared" si="25"/>
        <v>73</v>
      </c>
      <c r="Z94" s="133">
        <f t="shared" si="25"/>
        <v>315</v>
      </c>
      <c r="AA94" s="133">
        <f t="shared" si="25"/>
        <v>16</v>
      </c>
      <c r="AB94" s="133">
        <f t="shared" si="25"/>
        <v>4</v>
      </c>
      <c r="AC94" s="133">
        <f t="shared" si="25"/>
        <v>275</v>
      </c>
      <c r="AD94" s="133">
        <f t="shared" si="25"/>
        <v>388</v>
      </c>
      <c r="AE94" s="133">
        <f t="shared" si="25"/>
        <v>167</v>
      </c>
      <c r="AF94" s="133">
        <f t="shared" si="25"/>
        <v>8</v>
      </c>
      <c r="AG94" s="133">
        <f t="shared" si="25"/>
        <v>4</v>
      </c>
      <c r="AH94" s="133">
        <f t="shared" si="25"/>
        <v>13</v>
      </c>
      <c r="AI94" s="133">
        <f t="shared" si="25"/>
        <v>0</v>
      </c>
      <c r="AJ94" s="133">
        <f t="shared" si="25"/>
        <v>0</v>
      </c>
      <c r="AK94" s="133">
        <f t="shared" si="25"/>
        <v>1</v>
      </c>
      <c r="AL94" s="133">
        <f t="shared" si="25"/>
        <v>0</v>
      </c>
      <c r="AM94" s="133">
        <f t="shared" si="25"/>
        <v>0</v>
      </c>
      <c r="AN94" s="133">
        <f t="shared" si="25"/>
        <v>0</v>
      </c>
      <c r="AO94" s="133">
        <f t="shared" si="25"/>
        <v>1</v>
      </c>
      <c r="AP94" s="133">
        <f t="shared" si="25"/>
        <v>1</v>
      </c>
      <c r="AQ94" s="133">
        <f t="shared" si="25"/>
        <v>0</v>
      </c>
      <c r="AR94" s="134">
        <f t="shared" si="25"/>
        <v>0</v>
      </c>
    </row>
    <row r="95" spans="1:44" ht="13.5" thickBot="1" x14ac:dyDescent="0.25"/>
    <row r="96" spans="1:44" ht="13.5" thickBot="1" x14ac:dyDescent="0.25">
      <c r="C96" s="171" t="s">
        <v>72</v>
      </c>
      <c r="D96" s="155" t="s">
        <v>71</v>
      </c>
      <c r="E96" s="156" t="s">
        <v>10</v>
      </c>
      <c r="F96" s="157" t="s">
        <v>11</v>
      </c>
      <c r="G96" s="158" t="s">
        <v>12</v>
      </c>
      <c r="H96" s="159" t="s">
        <v>27</v>
      </c>
      <c r="I96" s="160" t="s">
        <v>10</v>
      </c>
      <c r="J96" s="157" t="s">
        <v>11</v>
      </c>
      <c r="K96" s="158" t="s">
        <v>12</v>
      </c>
      <c r="L96" s="159" t="s">
        <v>27</v>
      </c>
      <c r="M96" s="160" t="s">
        <v>10</v>
      </c>
      <c r="N96" s="157" t="s">
        <v>11</v>
      </c>
      <c r="O96" s="158" t="s">
        <v>12</v>
      </c>
      <c r="P96" s="159" t="s">
        <v>27</v>
      </c>
      <c r="Q96" s="160" t="s">
        <v>10</v>
      </c>
      <c r="R96" s="157" t="s">
        <v>11</v>
      </c>
      <c r="S96" s="158" t="s">
        <v>12</v>
      </c>
      <c r="T96" s="159" t="s">
        <v>27</v>
      </c>
      <c r="U96" s="160" t="s">
        <v>10</v>
      </c>
      <c r="V96" s="157" t="s">
        <v>11</v>
      </c>
      <c r="W96" s="158" t="s">
        <v>12</v>
      </c>
      <c r="X96" s="159" t="s">
        <v>27</v>
      </c>
      <c r="Y96" s="160" t="s">
        <v>10</v>
      </c>
      <c r="Z96" s="157" t="s">
        <v>11</v>
      </c>
      <c r="AA96" s="158" t="s">
        <v>12</v>
      </c>
      <c r="AB96" s="159" t="s">
        <v>27</v>
      </c>
      <c r="AC96" s="160" t="s">
        <v>10</v>
      </c>
      <c r="AD96" s="157" t="s">
        <v>11</v>
      </c>
      <c r="AE96" s="158" t="s">
        <v>12</v>
      </c>
      <c r="AF96" s="159" t="s">
        <v>27</v>
      </c>
      <c r="AG96" s="160" t="s">
        <v>10</v>
      </c>
      <c r="AH96" s="157" t="s">
        <v>11</v>
      </c>
      <c r="AI96" s="158" t="s">
        <v>12</v>
      </c>
      <c r="AJ96" s="159" t="s">
        <v>27</v>
      </c>
      <c r="AK96" s="160" t="s">
        <v>10</v>
      </c>
      <c r="AL96" s="157" t="s">
        <v>11</v>
      </c>
      <c r="AM96" s="158" t="s">
        <v>12</v>
      </c>
      <c r="AN96" s="159" t="s">
        <v>27</v>
      </c>
      <c r="AO96" s="160" t="s">
        <v>10</v>
      </c>
      <c r="AP96" s="157" t="s">
        <v>11</v>
      </c>
      <c r="AQ96" s="158" t="s">
        <v>12</v>
      </c>
      <c r="AR96" s="159" t="s">
        <v>27</v>
      </c>
    </row>
    <row r="97" spans="3:44" ht="13.5" thickBot="1" x14ac:dyDescent="0.25">
      <c r="D97" s="161" t="s">
        <v>6</v>
      </c>
      <c r="E97" s="510" t="s">
        <v>42</v>
      </c>
      <c r="F97" s="511"/>
      <c r="G97" s="511"/>
      <c r="H97" s="512"/>
      <c r="I97" s="510" t="s">
        <v>1</v>
      </c>
      <c r="J97" s="511"/>
      <c r="K97" s="511"/>
      <c r="L97" s="512"/>
      <c r="M97" s="510" t="s">
        <v>2</v>
      </c>
      <c r="N97" s="511"/>
      <c r="O97" s="511"/>
      <c r="P97" s="512"/>
      <c r="Q97" s="510" t="s">
        <v>3</v>
      </c>
      <c r="R97" s="511"/>
      <c r="S97" s="511"/>
      <c r="T97" s="512"/>
      <c r="U97" s="510" t="s">
        <v>189</v>
      </c>
      <c r="V97" s="511"/>
      <c r="W97" s="511"/>
      <c r="X97" s="512"/>
      <c r="Y97" s="510" t="s">
        <v>180</v>
      </c>
      <c r="Z97" s="511"/>
      <c r="AA97" s="511"/>
      <c r="AB97" s="512"/>
      <c r="AC97" s="510" t="s">
        <v>4</v>
      </c>
      <c r="AD97" s="511"/>
      <c r="AE97" s="511"/>
      <c r="AF97" s="512"/>
      <c r="AG97" s="510" t="s">
        <v>182</v>
      </c>
      <c r="AH97" s="511"/>
      <c r="AI97" s="511"/>
      <c r="AJ97" s="512"/>
      <c r="AK97" s="510" t="s">
        <v>43</v>
      </c>
      <c r="AL97" s="511"/>
      <c r="AM97" s="511"/>
      <c r="AN97" s="512"/>
      <c r="AO97" s="510" t="s">
        <v>181</v>
      </c>
      <c r="AP97" s="511"/>
      <c r="AQ97" s="511"/>
      <c r="AR97" s="512"/>
    </row>
    <row r="98" spans="3:44" ht="13.5" thickBot="1" x14ac:dyDescent="0.25">
      <c r="C98" s="167" t="s">
        <v>23</v>
      </c>
      <c r="D98" s="162">
        <f>SUM(E98:AR98)</f>
        <v>0</v>
      </c>
      <c r="E98" s="170">
        <f>E86-E92</f>
        <v>0</v>
      </c>
      <c r="F98" s="170">
        <f t="shared" ref="F98:AR98" si="26">F86-F92</f>
        <v>0</v>
      </c>
      <c r="G98" s="170">
        <f t="shared" si="26"/>
        <v>0</v>
      </c>
      <c r="H98" s="170">
        <f t="shared" si="26"/>
        <v>0</v>
      </c>
      <c r="I98" s="170">
        <f t="shared" si="26"/>
        <v>0</v>
      </c>
      <c r="J98" s="170">
        <f t="shared" si="26"/>
        <v>0</v>
      </c>
      <c r="K98" s="170">
        <f t="shared" si="26"/>
        <v>0</v>
      </c>
      <c r="L98" s="170">
        <f t="shared" si="26"/>
        <v>0</v>
      </c>
      <c r="M98" s="170">
        <f t="shared" si="26"/>
        <v>0</v>
      </c>
      <c r="N98" s="170">
        <f t="shared" si="26"/>
        <v>0</v>
      </c>
      <c r="O98" s="170">
        <f t="shared" si="26"/>
        <v>0</v>
      </c>
      <c r="P98" s="170">
        <f t="shared" si="26"/>
        <v>0</v>
      </c>
      <c r="Q98" s="170">
        <f t="shared" si="26"/>
        <v>0</v>
      </c>
      <c r="R98" s="170">
        <f t="shared" si="26"/>
        <v>0</v>
      </c>
      <c r="S98" s="170">
        <f t="shared" si="26"/>
        <v>0</v>
      </c>
      <c r="T98" s="170">
        <f t="shared" si="26"/>
        <v>0</v>
      </c>
      <c r="U98" s="170">
        <f t="shared" si="26"/>
        <v>0</v>
      </c>
      <c r="V98" s="170">
        <f t="shared" si="26"/>
        <v>0</v>
      </c>
      <c r="W98" s="170">
        <f t="shared" si="26"/>
        <v>0</v>
      </c>
      <c r="X98" s="170">
        <f t="shared" si="26"/>
        <v>0</v>
      </c>
      <c r="Y98" s="170">
        <f t="shared" si="26"/>
        <v>0</v>
      </c>
      <c r="Z98" s="170">
        <f t="shared" si="26"/>
        <v>0</v>
      </c>
      <c r="AA98" s="170">
        <f t="shared" si="26"/>
        <v>0</v>
      </c>
      <c r="AB98" s="170">
        <f t="shared" si="26"/>
        <v>0</v>
      </c>
      <c r="AC98" s="170">
        <f t="shared" si="26"/>
        <v>0</v>
      </c>
      <c r="AD98" s="170">
        <f t="shared" si="26"/>
        <v>0</v>
      </c>
      <c r="AE98" s="170">
        <f t="shared" si="26"/>
        <v>0</v>
      </c>
      <c r="AF98" s="170">
        <f t="shared" si="26"/>
        <v>0</v>
      </c>
      <c r="AG98" s="170">
        <f t="shared" si="26"/>
        <v>0</v>
      </c>
      <c r="AH98" s="170">
        <f t="shared" si="26"/>
        <v>0</v>
      </c>
      <c r="AI98" s="170">
        <f t="shared" si="26"/>
        <v>0</v>
      </c>
      <c r="AJ98" s="170">
        <f t="shared" si="26"/>
        <v>0</v>
      </c>
      <c r="AK98" s="170">
        <f t="shared" si="26"/>
        <v>0</v>
      </c>
      <c r="AL98" s="170">
        <f t="shared" si="26"/>
        <v>0</v>
      </c>
      <c r="AM98" s="170">
        <f t="shared" si="26"/>
        <v>0</v>
      </c>
      <c r="AN98" s="170">
        <f t="shared" si="26"/>
        <v>0</v>
      </c>
      <c r="AO98" s="170">
        <f t="shared" si="26"/>
        <v>0</v>
      </c>
      <c r="AP98" s="170">
        <f t="shared" si="26"/>
        <v>0</v>
      </c>
      <c r="AQ98" s="170">
        <f t="shared" si="26"/>
        <v>0</v>
      </c>
      <c r="AR98" s="170">
        <f t="shared" si="26"/>
        <v>0</v>
      </c>
    </row>
    <row r="99" spans="3:44" x14ac:dyDescent="0.2">
      <c r="C99" s="168" t="s">
        <v>24</v>
      </c>
      <c r="D99" s="162">
        <f>SUM(E99:AR99)</f>
        <v>0</v>
      </c>
      <c r="E99" s="170">
        <f>E87-E93</f>
        <v>0</v>
      </c>
      <c r="F99" s="170">
        <f t="shared" ref="F99:AR99" si="27">F87-F93</f>
        <v>0</v>
      </c>
      <c r="G99" s="170">
        <f t="shared" si="27"/>
        <v>0</v>
      </c>
      <c r="H99" s="170">
        <f t="shared" si="27"/>
        <v>0</v>
      </c>
      <c r="I99" s="170">
        <f t="shared" si="27"/>
        <v>0</v>
      </c>
      <c r="J99" s="170">
        <f t="shared" si="27"/>
        <v>0</v>
      </c>
      <c r="K99" s="170">
        <f t="shared" si="27"/>
        <v>0</v>
      </c>
      <c r="L99" s="170">
        <f t="shared" si="27"/>
        <v>0</v>
      </c>
      <c r="M99" s="170">
        <f t="shared" si="27"/>
        <v>0</v>
      </c>
      <c r="N99" s="170">
        <f t="shared" si="27"/>
        <v>0</v>
      </c>
      <c r="O99" s="170">
        <f t="shared" si="27"/>
        <v>0</v>
      </c>
      <c r="P99" s="170">
        <f t="shared" si="27"/>
        <v>0</v>
      </c>
      <c r="Q99" s="170">
        <f t="shared" si="27"/>
        <v>0</v>
      </c>
      <c r="R99" s="170">
        <f t="shared" si="27"/>
        <v>0</v>
      </c>
      <c r="S99" s="170">
        <f t="shared" si="27"/>
        <v>0</v>
      </c>
      <c r="T99" s="170">
        <f t="shared" si="27"/>
        <v>0</v>
      </c>
      <c r="U99" s="170">
        <f t="shared" si="27"/>
        <v>0</v>
      </c>
      <c r="V99" s="170">
        <f t="shared" si="27"/>
        <v>0</v>
      </c>
      <c r="W99" s="170">
        <f t="shared" si="27"/>
        <v>0</v>
      </c>
      <c r="X99" s="170">
        <f t="shared" si="27"/>
        <v>0</v>
      </c>
      <c r="Y99" s="170">
        <f t="shared" si="27"/>
        <v>0</v>
      </c>
      <c r="Z99" s="170">
        <f t="shared" si="27"/>
        <v>0</v>
      </c>
      <c r="AA99" s="170">
        <f t="shared" si="27"/>
        <v>0</v>
      </c>
      <c r="AB99" s="170">
        <f t="shared" si="27"/>
        <v>0</v>
      </c>
      <c r="AC99" s="170">
        <f t="shared" si="27"/>
        <v>0</v>
      </c>
      <c r="AD99" s="170">
        <f t="shared" si="27"/>
        <v>0</v>
      </c>
      <c r="AE99" s="170">
        <f t="shared" si="27"/>
        <v>0</v>
      </c>
      <c r="AF99" s="170">
        <f t="shared" si="27"/>
        <v>0</v>
      </c>
      <c r="AG99" s="170">
        <f t="shared" si="27"/>
        <v>0</v>
      </c>
      <c r="AH99" s="170">
        <f t="shared" si="27"/>
        <v>0</v>
      </c>
      <c r="AI99" s="170">
        <f t="shared" si="27"/>
        <v>0</v>
      </c>
      <c r="AJ99" s="170">
        <f t="shared" si="27"/>
        <v>0</v>
      </c>
      <c r="AK99" s="170">
        <f t="shared" si="27"/>
        <v>0</v>
      </c>
      <c r="AL99" s="170">
        <f t="shared" si="27"/>
        <v>0</v>
      </c>
      <c r="AM99" s="170">
        <f t="shared" si="27"/>
        <v>0</v>
      </c>
      <c r="AN99" s="170">
        <f t="shared" si="27"/>
        <v>0</v>
      </c>
      <c r="AO99" s="170">
        <f t="shared" si="27"/>
        <v>0</v>
      </c>
      <c r="AP99" s="170">
        <f t="shared" si="27"/>
        <v>0</v>
      </c>
      <c r="AQ99" s="170">
        <f t="shared" si="27"/>
        <v>0</v>
      </c>
      <c r="AR99" s="170">
        <f t="shared" si="27"/>
        <v>0</v>
      </c>
    </row>
    <row r="100" spans="3:44" ht="13.5" thickBot="1" x14ac:dyDescent="0.25">
      <c r="C100" s="169" t="s">
        <v>6</v>
      </c>
      <c r="D100" s="163">
        <f t="shared" ref="D100:AR100" si="28">SUM(D98+D99)</f>
        <v>0</v>
      </c>
      <c r="E100" s="164">
        <f t="shared" si="28"/>
        <v>0</v>
      </c>
      <c r="F100" s="165">
        <f t="shared" si="28"/>
        <v>0</v>
      </c>
      <c r="G100" s="165">
        <f t="shared" si="28"/>
        <v>0</v>
      </c>
      <c r="H100" s="165">
        <f t="shared" si="28"/>
        <v>0</v>
      </c>
      <c r="I100" s="165">
        <f t="shared" si="28"/>
        <v>0</v>
      </c>
      <c r="J100" s="165">
        <f t="shared" si="28"/>
        <v>0</v>
      </c>
      <c r="K100" s="165">
        <f t="shared" si="28"/>
        <v>0</v>
      </c>
      <c r="L100" s="165">
        <f t="shared" si="28"/>
        <v>0</v>
      </c>
      <c r="M100" s="165">
        <f t="shared" si="28"/>
        <v>0</v>
      </c>
      <c r="N100" s="165">
        <f t="shared" si="28"/>
        <v>0</v>
      </c>
      <c r="O100" s="165">
        <f t="shared" si="28"/>
        <v>0</v>
      </c>
      <c r="P100" s="165">
        <f t="shared" si="28"/>
        <v>0</v>
      </c>
      <c r="Q100" s="165">
        <f t="shared" si="28"/>
        <v>0</v>
      </c>
      <c r="R100" s="165">
        <f t="shared" si="28"/>
        <v>0</v>
      </c>
      <c r="S100" s="165">
        <f t="shared" si="28"/>
        <v>0</v>
      </c>
      <c r="T100" s="165">
        <f t="shared" si="28"/>
        <v>0</v>
      </c>
      <c r="U100" s="165">
        <f t="shared" si="28"/>
        <v>0</v>
      </c>
      <c r="V100" s="165">
        <f t="shared" si="28"/>
        <v>0</v>
      </c>
      <c r="W100" s="165">
        <f t="shared" si="28"/>
        <v>0</v>
      </c>
      <c r="X100" s="165">
        <f t="shared" si="28"/>
        <v>0</v>
      </c>
      <c r="Y100" s="165">
        <f t="shared" si="28"/>
        <v>0</v>
      </c>
      <c r="Z100" s="165">
        <f t="shared" si="28"/>
        <v>0</v>
      </c>
      <c r="AA100" s="165">
        <f t="shared" si="28"/>
        <v>0</v>
      </c>
      <c r="AB100" s="165">
        <f t="shared" si="28"/>
        <v>0</v>
      </c>
      <c r="AC100" s="165">
        <f t="shared" si="28"/>
        <v>0</v>
      </c>
      <c r="AD100" s="165">
        <f t="shared" si="28"/>
        <v>0</v>
      </c>
      <c r="AE100" s="165">
        <f t="shared" si="28"/>
        <v>0</v>
      </c>
      <c r="AF100" s="165">
        <f t="shared" si="28"/>
        <v>0</v>
      </c>
      <c r="AG100" s="165">
        <f t="shared" si="28"/>
        <v>0</v>
      </c>
      <c r="AH100" s="165">
        <f t="shared" si="28"/>
        <v>0</v>
      </c>
      <c r="AI100" s="165">
        <f t="shared" si="28"/>
        <v>0</v>
      </c>
      <c r="AJ100" s="165">
        <f t="shared" si="28"/>
        <v>0</v>
      </c>
      <c r="AK100" s="165">
        <f t="shared" si="28"/>
        <v>0</v>
      </c>
      <c r="AL100" s="165">
        <f t="shared" si="28"/>
        <v>0</v>
      </c>
      <c r="AM100" s="165">
        <f t="shared" si="28"/>
        <v>0</v>
      </c>
      <c r="AN100" s="165">
        <f t="shared" si="28"/>
        <v>0</v>
      </c>
      <c r="AO100" s="165">
        <f t="shared" si="28"/>
        <v>0</v>
      </c>
      <c r="AP100" s="165">
        <f t="shared" si="28"/>
        <v>0</v>
      </c>
      <c r="AQ100" s="165">
        <f t="shared" si="28"/>
        <v>0</v>
      </c>
      <c r="AR100" s="166">
        <f t="shared" si="28"/>
        <v>0</v>
      </c>
    </row>
    <row r="102" spans="3:44" x14ac:dyDescent="0.2">
      <c r="E102" s="222" t="s">
        <v>130</v>
      </c>
    </row>
  </sheetData>
  <mergeCells count="86">
    <mergeCell ref="AC97:AF97"/>
    <mergeCell ref="AG97:AJ97"/>
    <mergeCell ref="E91:H91"/>
    <mergeCell ref="I91:L91"/>
    <mergeCell ref="M91:P91"/>
    <mergeCell ref="Q91:T91"/>
    <mergeCell ref="U91:X91"/>
    <mergeCell ref="Y91:AB91"/>
    <mergeCell ref="AC91:AF91"/>
    <mergeCell ref="AG91:AJ91"/>
    <mergeCell ref="U97:X97"/>
    <mergeCell ref="Y97:AB97"/>
    <mergeCell ref="E97:H97"/>
    <mergeCell ref="I97:L97"/>
    <mergeCell ref="M97:P97"/>
    <mergeCell ref="Q97:T97"/>
    <mergeCell ref="AK97:AN97"/>
    <mergeCell ref="AO97:AR97"/>
    <mergeCell ref="AO85:AR85"/>
    <mergeCell ref="AO11:AR11"/>
    <mergeCell ref="AK85:AN85"/>
    <mergeCell ref="AK91:AN91"/>
    <mergeCell ref="AO91:AR91"/>
    <mergeCell ref="AK11:AN11"/>
    <mergeCell ref="AK78:AN78"/>
    <mergeCell ref="AO78:AR78"/>
    <mergeCell ref="AK79:AN79"/>
    <mergeCell ref="AO79:AR79"/>
    <mergeCell ref="AK80:AN80"/>
    <mergeCell ref="AO80:AR80"/>
    <mergeCell ref="Y85:AB85"/>
    <mergeCell ref="E80:H80"/>
    <mergeCell ref="I80:L80"/>
    <mergeCell ref="E85:H85"/>
    <mergeCell ref="I85:L85"/>
    <mergeCell ref="M85:P85"/>
    <mergeCell ref="Q85:T85"/>
    <mergeCell ref="M80:P80"/>
    <mergeCell ref="Q80:T80"/>
    <mergeCell ref="AC85:AF85"/>
    <mergeCell ref="AG85:AJ85"/>
    <mergeCell ref="U11:X11"/>
    <mergeCell ref="Y11:AB11"/>
    <mergeCell ref="AC11:AF11"/>
    <mergeCell ref="AG11:AJ11"/>
    <mergeCell ref="AC78:AF78"/>
    <mergeCell ref="AG78:AJ78"/>
    <mergeCell ref="AC79:AF79"/>
    <mergeCell ref="AG79:AJ79"/>
    <mergeCell ref="Y79:AB79"/>
    <mergeCell ref="U80:X80"/>
    <mergeCell ref="Y80:AB80"/>
    <mergeCell ref="AC80:AF80"/>
    <mergeCell ref="AG80:AJ80"/>
    <mergeCell ref="U85:X85"/>
    <mergeCell ref="B3:C3"/>
    <mergeCell ref="D5:S5"/>
    <mergeCell ref="U78:X78"/>
    <mergeCell ref="Y78:AB78"/>
    <mergeCell ref="M11:P11"/>
    <mergeCell ref="Q11:T11"/>
    <mergeCell ref="E78:H78"/>
    <mergeCell ref="I78:L78"/>
    <mergeCell ref="M9:P9"/>
    <mergeCell ref="Q9:T9"/>
    <mergeCell ref="D3:AR3"/>
    <mergeCell ref="M78:P78"/>
    <mergeCell ref="Q78:T78"/>
    <mergeCell ref="D2:AR2"/>
    <mergeCell ref="AK9:AN9"/>
    <mergeCell ref="AO9:AR9"/>
    <mergeCell ref="U9:X9"/>
    <mergeCell ref="Y9:AB9"/>
    <mergeCell ref="AC9:AF9"/>
    <mergeCell ref="AG9:AJ9"/>
    <mergeCell ref="A8:A9"/>
    <mergeCell ref="D8:D9"/>
    <mergeCell ref="E9:H9"/>
    <mergeCell ref="I9:L9"/>
    <mergeCell ref="E11:H11"/>
    <mergeCell ref="I11:L11"/>
    <mergeCell ref="E79:H79"/>
    <mergeCell ref="I79:L79"/>
    <mergeCell ref="M79:P79"/>
    <mergeCell ref="Q79:T79"/>
    <mergeCell ref="U79:X7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"/>
  <sheetViews>
    <sheetView topLeftCell="A4" workbookViewId="0">
      <selection activeCell="T20" sqref="T20"/>
    </sheetView>
  </sheetViews>
  <sheetFormatPr defaultRowHeight="12.75" x14ac:dyDescent="0.2"/>
  <cols>
    <col min="1" max="1" width="3.5703125" customWidth="1"/>
    <col min="3" max="3" width="10.42578125" customWidth="1"/>
    <col min="4" max="4" width="12.140625" customWidth="1"/>
    <col min="5" max="5" width="7.28515625" customWidth="1"/>
    <col min="6" max="6" width="6.85546875" customWidth="1"/>
    <col min="7" max="7" width="8" customWidth="1"/>
    <col min="8" max="8" width="5.42578125" customWidth="1"/>
    <col min="9" max="9" width="6.5703125" customWidth="1"/>
    <col min="10" max="10" width="9" customWidth="1"/>
    <col min="11" max="11" width="6" customWidth="1"/>
    <col min="12" max="12" width="6.140625" customWidth="1"/>
    <col min="13" max="13" width="8.42578125" customWidth="1"/>
    <col min="14" max="14" width="6.85546875" customWidth="1"/>
    <col min="16" max="16" width="4.140625" hidden="1" customWidth="1"/>
    <col min="17" max="17" width="3" hidden="1" customWidth="1"/>
    <col min="18" max="18" width="2" hidden="1" customWidth="1"/>
    <col min="19" max="19" width="1.85546875" customWidth="1"/>
    <col min="20" max="20" width="9.5703125" customWidth="1"/>
    <col min="21" max="21" width="12.28515625" customWidth="1"/>
    <col min="22" max="22" width="12" customWidth="1"/>
  </cols>
  <sheetData>
    <row r="1" spans="1:18" ht="13.5" thickBot="1" x14ac:dyDescent="0.25">
      <c r="A1" s="77"/>
      <c r="B1" s="172" t="s">
        <v>111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3.5" thickBot="1" x14ac:dyDescent="0.25">
      <c r="A2" s="77"/>
      <c r="B2" s="173" t="s">
        <v>73</v>
      </c>
      <c r="C2" s="351">
        <v>41274</v>
      </c>
      <c r="D2" s="174" t="s">
        <v>34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176" customFormat="1" ht="15.75" x14ac:dyDescent="0.25">
      <c r="A3" s="81"/>
      <c r="B3" s="516" t="s">
        <v>156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5"/>
      <c r="Q3" s="175"/>
      <c r="R3" s="175"/>
    </row>
    <row r="4" spans="1:18" s="176" customFormat="1" ht="15" x14ac:dyDescent="0.25">
      <c r="A4" s="81"/>
      <c r="B4" s="517" t="s">
        <v>295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175"/>
      <c r="Q4" s="175"/>
      <c r="R4" s="175"/>
    </row>
    <row r="5" spans="1:18" s="176" customFormat="1" x14ac:dyDescent="0.2">
      <c r="A5" s="81"/>
      <c r="B5" s="172" t="s">
        <v>74</v>
      </c>
      <c r="C5" s="175"/>
      <c r="D5" s="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s="176" customFormat="1" x14ac:dyDescent="0.2">
      <c r="A6" s="177" t="s">
        <v>75</v>
      </c>
      <c r="B6" s="518" t="s">
        <v>76</v>
      </c>
      <c r="C6" s="518" t="s">
        <v>77</v>
      </c>
      <c r="D6" s="520" t="s">
        <v>78</v>
      </c>
      <c r="E6" s="521"/>
      <c r="F6" s="522"/>
      <c r="G6" s="523" t="s">
        <v>79</v>
      </c>
      <c r="H6" s="524"/>
      <c r="I6" s="525"/>
      <c r="J6" s="526" t="s">
        <v>80</v>
      </c>
      <c r="K6" s="527"/>
      <c r="L6" s="528"/>
      <c r="M6" s="529" t="s">
        <v>81</v>
      </c>
      <c r="N6" s="530"/>
      <c r="O6" s="531"/>
      <c r="P6" s="175"/>
      <c r="Q6" s="175"/>
      <c r="R6" s="175"/>
    </row>
    <row r="7" spans="1:18" s="176" customFormat="1" ht="26.25" thickBot="1" x14ac:dyDescent="0.25">
      <c r="A7" s="178" t="s">
        <v>82</v>
      </c>
      <c r="B7" s="519"/>
      <c r="C7" s="519"/>
      <c r="D7" s="179" t="s">
        <v>83</v>
      </c>
      <c r="E7" s="180" t="s">
        <v>84</v>
      </c>
      <c r="F7" s="180" t="s">
        <v>85</v>
      </c>
      <c r="G7" s="181" t="s">
        <v>86</v>
      </c>
      <c r="H7" s="180" t="s">
        <v>84</v>
      </c>
      <c r="I7" s="180" t="s">
        <v>85</v>
      </c>
      <c r="J7" s="181" t="s">
        <v>86</v>
      </c>
      <c r="K7" s="180" t="s">
        <v>84</v>
      </c>
      <c r="L7" s="180" t="s">
        <v>85</v>
      </c>
      <c r="M7" s="182" t="s">
        <v>87</v>
      </c>
      <c r="N7" s="180" t="s">
        <v>84</v>
      </c>
      <c r="O7" s="180" t="s">
        <v>85</v>
      </c>
      <c r="P7" s="513" t="s">
        <v>88</v>
      </c>
      <c r="Q7" s="514"/>
      <c r="R7" s="515"/>
    </row>
    <row r="8" spans="1:18" s="190" customFormat="1" ht="13.5" thickBot="1" x14ac:dyDescent="0.25">
      <c r="A8" s="183">
        <v>0</v>
      </c>
      <c r="B8" s="184">
        <v>1</v>
      </c>
      <c r="C8" s="185">
        <v>2</v>
      </c>
      <c r="D8" s="186">
        <v>3</v>
      </c>
      <c r="E8" s="186">
        <v>4</v>
      </c>
      <c r="F8" s="186">
        <v>5</v>
      </c>
      <c r="G8" s="186">
        <v>6</v>
      </c>
      <c r="H8" s="186">
        <v>7</v>
      </c>
      <c r="I8" s="186">
        <v>8</v>
      </c>
      <c r="J8" s="186">
        <v>9</v>
      </c>
      <c r="K8" s="186">
        <v>10</v>
      </c>
      <c r="L8" s="186">
        <v>11</v>
      </c>
      <c r="M8" s="186">
        <v>12</v>
      </c>
      <c r="N8" s="186">
        <v>13</v>
      </c>
      <c r="O8" s="187">
        <v>14</v>
      </c>
      <c r="P8" s="188" t="s">
        <v>89</v>
      </c>
      <c r="Q8" s="188" t="s">
        <v>90</v>
      </c>
      <c r="R8" s="189"/>
    </row>
    <row r="9" spans="1:18" s="176" customFormat="1" x14ac:dyDescent="0.2">
      <c r="A9" s="191"/>
      <c r="B9" s="192"/>
      <c r="C9" s="193" t="s">
        <v>91</v>
      </c>
      <c r="D9" s="194">
        <f t="shared" ref="D9:D17" si="0">E9+F9</f>
        <v>7877</v>
      </c>
      <c r="E9" s="339">
        <v>1305</v>
      </c>
      <c r="F9" s="339">
        <v>6572</v>
      </c>
      <c r="G9" s="194">
        <f>H9+I9</f>
        <v>352</v>
      </c>
      <c r="H9" s="339">
        <v>120</v>
      </c>
      <c r="I9" s="339">
        <v>232</v>
      </c>
      <c r="J9" s="194">
        <f>K9+L9</f>
        <v>330</v>
      </c>
      <c r="K9" s="339">
        <v>118</v>
      </c>
      <c r="L9" s="339">
        <v>212</v>
      </c>
      <c r="M9" s="194">
        <f>N9+O9</f>
        <v>7899</v>
      </c>
      <c r="N9" s="194">
        <f>E9+H9-K9</f>
        <v>1307</v>
      </c>
      <c r="O9" s="194">
        <f>F9+I9-L9</f>
        <v>6592</v>
      </c>
      <c r="P9" s="196">
        <f>D9</f>
        <v>7877</v>
      </c>
      <c r="Q9" s="196">
        <f>M9</f>
        <v>7899</v>
      </c>
      <c r="R9" s="197" t="s">
        <v>92</v>
      </c>
    </row>
    <row r="10" spans="1:18" s="176" customFormat="1" x14ac:dyDescent="0.2">
      <c r="A10" s="191"/>
      <c r="B10" s="41">
        <f>B9</f>
        <v>0</v>
      </c>
      <c r="C10" s="198" t="s">
        <v>93</v>
      </c>
      <c r="D10" s="199">
        <f t="shared" si="0"/>
        <v>7899</v>
      </c>
      <c r="E10" s="339">
        <v>1307</v>
      </c>
      <c r="F10" s="339">
        <v>6592</v>
      </c>
      <c r="G10" s="199">
        <f t="shared" ref="G10:G20" si="1">H10+I10</f>
        <v>344</v>
      </c>
      <c r="H10" s="339">
        <v>107</v>
      </c>
      <c r="I10" s="339">
        <v>237</v>
      </c>
      <c r="J10" s="199">
        <f t="shared" ref="J10:J20" si="2">K10+L10</f>
        <v>316</v>
      </c>
      <c r="K10" s="339">
        <v>99</v>
      </c>
      <c r="L10" s="339">
        <v>217</v>
      </c>
      <c r="M10" s="194">
        <f t="shared" ref="M10:M17" si="3">N10+O10</f>
        <v>7927</v>
      </c>
      <c r="N10" s="194">
        <f t="shared" ref="N10:O20" si="4">E10+H10-K10</f>
        <v>1315</v>
      </c>
      <c r="O10" s="194">
        <f t="shared" si="4"/>
        <v>6612</v>
      </c>
      <c r="P10" s="196">
        <f>D10</f>
        <v>7899</v>
      </c>
      <c r="Q10" s="196">
        <f>M10</f>
        <v>7927</v>
      </c>
      <c r="R10" s="201">
        <f>Q9-P10</f>
        <v>0</v>
      </c>
    </row>
    <row r="11" spans="1:18" s="176" customFormat="1" x14ac:dyDescent="0.2">
      <c r="A11" s="191"/>
      <c r="B11" s="41">
        <f t="shared" ref="B11:B21" si="5">B10</f>
        <v>0</v>
      </c>
      <c r="C11" s="198" t="s">
        <v>94</v>
      </c>
      <c r="D11" s="199">
        <f t="shared" si="0"/>
        <v>7927</v>
      </c>
      <c r="E11" s="339">
        <v>1315</v>
      </c>
      <c r="F11" s="339">
        <v>6612</v>
      </c>
      <c r="G11" s="199">
        <f t="shared" si="1"/>
        <v>374</v>
      </c>
      <c r="H11" s="339">
        <v>121</v>
      </c>
      <c r="I11" s="339">
        <v>253</v>
      </c>
      <c r="J11" s="199">
        <f t="shared" si="2"/>
        <v>292</v>
      </c>
      <c r="K11" s="339">
        <v>91</v>
      </c>
      <c r="L11" s="339">
        <v>201</v>
      </c>
      <c r="M11" s="194">
        <f t="shared" si="3"/>
        <v>8009</v>
      </c>
      <c r="N11" s="194">
        <f t="shared" si="4"/>
        <v>1345</v>
      </c>
      <c r="O11" s="194">
        <f t="shared" si="4"/>
        <v>6664</v>
      </c>
      <c r="P11" s="196">
        <f t="shared" ref="P11:P20" si="6">D11</f>
        <v>7927</v>
      </c>
      <c r="Q11" s="196">
        <f t="shared" ref="Q11:Q20" si="7">M11</f>
        <v>8009</v>
      </c>
      <c r="R11" s="201">
        <f t="shared" ref="R11:R20" si="8">Q10-P11</f>
        <v>0</v>
      </c>
    </row>
    <row r="12" spans="1:18" s="176" customFormat="1" x14ac:dyDescent="0.2">
      <c r="A12" s="191"/>
      <c r="B12" s="41">
        <f t="shared" si="5"/>
        <v>0</v>
      </c>
      <c r="C12" s="198" t="s">
        <v>95</v>
      </c>
      <c r="D12" s="199">
        <f t="shared" si="0"/>
        <v>0</v>
      </c>
      <c r="E12" s="340"/>
      <c r="F12" s="340"/>
      <c r="G12" s="199">
        <f t="shared" si="1"/>
        <v>0</v>
      </c>
      <c r="H12" s="339"/>
      <c r="I12" s="339"/>
      <c r="J12" s="199">
        <f t="shared" si="2"/>
        <v>0</v>
      </c>
      <c r="K12" s="340"/>
      <c r="L12" s="340"/>
      <c r="M12" s="194">
        <f t="shared" si="3"/>
        <v>0</v>
      </c>
      <c r="N12" s="194">
        <f t="shared" si="4"/>
        <v>0</v>
      </c>
      <c r="O12" s="194">
        <f t="shared" si="4"/>
        <v>0</v>
      </c>
      <c r="P12" s="196">
        <f t="shared" si="6"/>
        <v>0</v>
      </c>
      <c r="Q12" s="196">
        <f t="shared" si="7"/>
        <v>0</v>
      </c>
      <c r="R12" s="201">
        <f t="shared" si="8"/>
        <v>8009</v>
      </c>
    </row>
    <row r="13" spans="1:18" s="176" customFormat="1" x14ac:dyDescent="0.2">
      <c r="A13" s="191"/>
      <c r="B13" s="41">
        <f t="shared" si="5"/>
        <v>0</v>
      </c>
      <c r="C13" s="198" t="s">
        <v>96</v>
      </c>
      <c r="D13" s="199">
        <f t="shared" si="0"/>
        <v>0</v>
      </c>
      <c r="E13" s="340"/>
      <c r="F13" s="340"/>
      <c r="G13" s="199">
        <f t="shared" si="1"/>
        <v>0</v>
      </c>
      <c r="H13" s="339"/>
      <c r="I13" s="339"/>
      <c r="J13" s="199">
        <f t="shared" si="2"/>
        <v>0</v>
      </c>
      <c r="K13" s="340"/>
      <c r="L13" s="340"/>
      <c r="M13" s="194">
        <f t="shared" si="3"/>
        <v>0</v>
      </c>
      <c r="N13" s="194">
        <f t="shared" si="4"/>
        <v>0</v>
      </c>
      <c r="O13" s="194">
        <f t="shared" si="4"/>
        <v>0</v>
      </c>
      <c r="P13" s="196">
        <f t="shared" si="6"/>
        <v>0</v>
      </c>
      <c r="Q13" s="196">
        <f t="shared" si="7"/>
        <v>0</v>
      </c>
      <c r="R13" s="201">
        <f t="shared" si="8"/>
        <v>0</v>
      </c>
    </row>
    <row r="14" spans="1:18" s="176" customFormat="1" x14ac:dyDescent="0.2">
      <c r="A14" s="191"/>
      <c r="B14" s="41">
        <f t="shared" si="5"/>
        <v>0</v>
      </c>
      <c r="C14" s="198" t="s">
        <v>97</v>
      </c>
      <c r="D14" s="199">
        <f t="shared" si="0"/>
        <v>0</v>
      </c>
      <c r="E14" s="340"/>
      <c r="F14" s="340"/>
      <c r="G14" s="199">
        <f t="shared" si="1"/>
        <v>0</v>
      </c>
      <c r="H14" s="339"/>
      <c r="I14" s="339"/>
      <c r="J14" s="199">
        <f t="shared" si="2"/>
        <v>0</v>
      </c>
      <c r="K14" s="340"/>
      <c r="L14" s="340"/>
      <c r="M14" s="194">
        <f t="shared" si="3"/>
        <v>0</v>
      </c>
      <c r="N14" s="194">
        <f t="shared" si="4"/>
        <v>0</v>
      </c>
      <c r="O14" s="194">
        <f t="shared" si="4"/>
        <v>0</v>
      </c>
      <c r="P14" s="196">
        <f t="shared" si="6"/>
        <v>0</v>
      </c>
      <c r="Q14" s="196">
        <f t="shared" si="7"/>
        <v>0</v>
      </c>
      <c r="R14" s="201">
        <f t="shared" si="8"/>
        <v>0</v>
      </c>
    </row>
    <row r="15" spans="1:18" s="176" customFormat="1" x14ac:dyDescent="0.2">
      <c r="A15" s="191"/>
      <c r="B15" s="41">
        <f t="shared" si="5"/>
        <v>0</v>
      </c>
      <c r="C15" s="198" t="s">
        <v>98</v>
      </c>
      <c r="D15" s="199">
        <f t="shared" si="0"/>
        <v>0</v>
      </c>
      <c r="E15" s="367"/>
      <c r="F15" s="367"/>
      <c r="G15" s="199">
        <f t="shared" si="1"/>
        <v>0</v>
      </c>
      <c r="H15" s="369"/>
      <c r="I15" s="369"/>
      <c r="J15" s="199">
        <f t="shared" si="2"/>
        <v>0</v>
      </c>
      <c r="K15" s="349"/>
      <c r="L15" s="349"/>
      <c r="M15" s="194">
        <f t="shared" si="3"/>
        <v>0</v>
      </c>
      <c r="N15" s="194">
        <f t="shared" si="4"/>
        <v>0</v>
      </c>
      <c r="O15" s="194">
        <f t="shared" si="4"/>
        <v>0</v>
      </c>
      <c r="P15" s="196">
        <f t="shared" si="6"/>
        <v>0</v>
      </c>
      <c r="Q15" s="196">
        <f t="shared" si="7"/>
        <v>0</v>
      </c>
      <c r="R15" s="201">
        <f t="shared" si="8"/>
        <v>0</v>
      </c>
    </row>
    <row r="16" spans="1:18" s="176" customFormat="1" x14ac:dyDescent="0.2">
      <c r="A16" s="191"/>
      <c r="B16" s="41">
        <f t="shared" si="5"/>
        <v>0</v>
      </c>
      <c r="C16" s="198" t="s">
        <v>99</v>
      </c>
      <c r="D16" s="199">
        <f t="shared" si="0"/>
        <v>0</v>
      </c>
      <c r="E16" s="367"/>
      <c r="F16" s="367"/>
      <c r="G16" s="199">
        <f t="shared" si="1"/>
        <v>0</v>
      </c>
      <c r="H16" s="369"/>
      <c r="I16" s="369"/>
      <c r="J16" s="199">
        <f t="shared" si="2"/>
        <v>0</v>
      </c>
      <c r="K16" s="349"/>
      <c r="L16" s="349"/>
      <c r="M16" s="194">
        <f t="shared" si="3"/>
        <v>0</v>
      </c>
      <c r="N16" s="194">
        <f t="shared" si="4"/>
        <v>0</v>
      </c>
      <c r="O16" s="194">
        <f t="shared" si="4"/>
        <v>0</v>
      </c>
      <c r="P16" s="196">
        <f t="shared" si="6"/>
        <v>0</v>
      </c>
      <c r="Q16" s="196">
        <f t="shared" si="7"/>
        <v>0</v>
      </c>
      <c r="R16" s="201">
        <f t="shared" si="8"/>
        <v>0</v>
      </c>
    </row>
    <row r="17" spans="1:22" s="176" customFormat="1" ht="13.5" thickBot="1" x14ac:dyDescent="0.25">
      <c r="A17" s="191"/>
      <c r="B17" s="41">
        <f t="shared" si="5"/>
        <v>0</v>
      </c>
      <c r="C17" s="198" t="s">
        <v>100</v>
      </c>
      <c r="D17" s="199">
        <f t="shared" si="0"/>
        <v>0</v>
      </c>
      <c r="E17" s="367"/>
      <c r="F17" s="367"/>
      <c r="G17" s="199">
        <f t="shared" si="1"/>
        <v>0</v>
      </c>
      <c r="H17" s="369"/>
      <c r="I17" s="369"/>
      <c r="J17" s="199">
        <f t="shared" si="2"/>
        <v>0</v>
      </c>
      <c r="K17" s="349"/>
      <c r="L17" s="349"/>
      <c r="M17" s="194">
        <f t="shared" si="3"/>
        <v>0</v>
      </c>
      <c r="N17" s="194">
        <f t="shared" si="4"/>
        <v>0</v>
      </c>
      <c r="O17" s="194">
        <f t="shared" si="4"/>
        <v>0</v>
      </c>
      <c r="P17" s="196">
        <f t="shared" si="6"/>
        <v>0</v>
      </c>
      <c r="Q17" s="196">
        <f t="shared" si="7"/>
        <v>0</v>
      </c>
      <c r="R17" s="201">
        <f t="shared" si="8"/>
        <v>0</v>
      </c>
    </row>
    <row r="18" spans="1:22" s="176" customFormat="1" ht="17.25" thickBot="1" x14ac:dyDescent="0.25">
      <c r="A18" s="191"/>
      <c r="B18" s="41">
        <f t="shared" si="5"/>
        <v>0</v>
      </c>
      <c r="C18" s="198" t="s">
        <v>101</v>
      </c>
      <c r="D18" s="199">
        <f>SUM(E18:F18)</f>
        <v>0</v>
      </c>
      <c r="E18" s="367"/>
      <c r="F18" s="367"/>
      <c r="G18" s="199">
        <f t="shared" si="1"/>
        <v>0</v>
      </c>
      <c r="H18" s="349"/>
      <c r="I18" s="349"/>
      <c r="J18" s="199">
        <f t="shared" si="2"/>
        <v>0</v>
      </c>
      <c r="K18" s="349"/>
      <c r="L18" s="349"/>
      <c r="M18" s="194">
        <f>N18+O18</f>
        <v>0</v>
      </c>
      <c r="N18" s="194">
        <f>E18+H18-K18</f>
        <v>0</v>
      </c>
      <c r="O18" s="194">
        <f t="shared" si="4"/>
        <v>0</v>
      </c>
      <c r="P18" s="196">
        <f t="shared" si="6"/>
        <v>0</v>
      </c>
      <c r="Q18" s="196">
        <f t="shared" si="7"/>
        <v>0</v>
      </c>
      <c r="R18" s="201">
        <f t="shared" si="8"/>
        <v>0</v>
      </c>
      <c r="T18" s="281" t="s">
        <v>186</v>
      </c>
      <c r="U18" s="282" t="s">
        <v>187</v>
      </c>
      <c r="V18" s="281" t="s">
        <v>188</v>
      </c>
    </row>
    <row r="19" spans="1:22" s="176" customFormat="1" ht="13.5" thickBot="1" x14ac:dyDescent="0.25">
      <c r="A19" s="191"/>
      <c r="B19" s="41">
        <f t="shared" si="5"/>
        <v>0</v>
      </c>
      <c r="C19" s="198" t="s">
        <v>102</v>
      </c>
      <c r="D19" s="199">
        <f>SUM(E19:F19)</f>
        <v>0</v>
      </c>
      <c r="E19" s="367"/>
      <c r="F19" s="367"/>
      <c r="G19" s="199">
        <f t="shared" si="1"/>
        <v>0</v>
      </c>
      <c r="H19" s="349"/>
      <c r="I19" s="349"/>
      <c r="J19" s="199">
        <f t="shared" si="2"/>
        <v>0</v>
      </c>
      <c r="K19" s="349"/>
      <c r="L19" s="349"/>
      <c r="M19" s="194">
        <f>N19+O19</f>
        <v>0</v>
      </c>
      <c r="N19" s="194">
        <f>E19+H19-K19</f>
        <v>0</v>
      </c>
      <c r="O19" s="194">
        <f t="shared" si="4"/>
        <v>0</v>
      </c>
      <c r="P19" s="196">
        <f t="shared" si="6"/>
        <v>0</v>
      </c>
      <c r="Q19" s="196">
        <f t="shared" si="7"/>
        <v>0</v>
      </c>
      <c r="R19" s="201">
        <f t="shared" si="8"/>
        <v>0</v>
      </c>
    </row>
    <row r="20" spans="1:22" s="176" customFormat="1" ht="13.5" thickBot="1" x14ac:dyDescent="0.25">
      <c r="A20" s="191"/>
      <c r="B20" s="41">
        <f t="shared" si="5"/>
        <v>0</v>
      </c>
      <c r="C20" s="198" t="s">
        <v>103</v>
      </c>
      <c r="D20" s="199">
        <f>SUM(E20:F20)</f>
        <v>0</v>
      </c>
      <c r="E20" s="367"/>
      <c r="F20" s="367"/>
      <c r="G20" s="199">
        <f t="shared" si="1"/>
        <v>0</v>
      </c>
      <c r="H20" s="349"/>
      <c r="I20" s="349"/>
      <c r="J20" s="199">
        <f t="shared" si="2"/>
        <v>0</v>
      </c>
      <c r="K20" s="349"/>
      <c r="L20" s="349"/>
      <c r="M20" s="194">
        <f>N20+O20</f>
        <v>0</v>
      </c>
      <c r="N20" s="194">
        <f>E20+H20-K20</f>
        <v>0</v>
      </c>
      <c r="O20" s="194">
        <f t="shared" si="4"/>
        <v>0</v>
      </c>
      <c r="P20" s="196">
        <f t="shared" si="6"/>
        <v>0</v>
      </c>
      <c r="Q20" s="196">
        <f t="shared" si="7"/>
        <v>0</v>
      </c>
      <c r="R20" s="201">
        <f t="shared" si="8"/>
        <v>0</v>
      </c>
      <c r="T20" s="283" t="b">
        <f>IF(,M17='N 1 aplicatie'!P7,M17='N 1 aplicatie'!P7)</f>
        <v>0</v>
      </c>
      <c r="U20" s="284" t="b">
        <f>IF(,N17='N 1 aplicatie'!P8,N17='N 1 aplicatie'!P8)</f>
        <v>0</v>
      </c>
      <c r="V20" s="285" t="b">
        <f>IF(,O17='N 1 aplicatie'!P9,O17='N 1 aplicatie'!P9)</f>
        <v>0</v>
      </c>
    </row>
    <row r="21" spans="1:22" s="176" customFormat="1" x14ac:dyDescent="0.2">
      <c r="A21" s="202"/>
      <c r="B21" s="41">
        <f t="shared" si="5"/>
        <v>0</v>
      </c>
      <c r="C21" s="203" t="s">
        <v>6</v>
      </c>
      <c r="D21" s="204"/>
      <c r="E21" s="204"/>
      <c r="F21" s="204"/>
      <c r="G21" s="204">
        <f t="shared" ref="G21:L21" si="9">SUM(G9:G20)</f>
        <v>1070</v>
      </c>
      <c r="H21" s="204">
        <f t="shared" si="9"/>
        <v>348</v>
      </c>
      <c r="I21" s="204">
        <f t="shared" si="9"/>
        <v>722</v>
      </c>
      <c r="J21" s="204">
        <f t="shared" si="9"/>
        <v>938</v>
      </c>
      <c r="K21" s="204">
        <f t="shared" si="9"/>
        <v>308</v>
      </c>
      <c r="L21" s="204">
        <f t="shared" si="9"/>
        <v>630</v>
      </c>
      <c r="M21" s="204"/>
      <c r="N21" s="204"/>
      <c r="O21" s="204"/>
      <c r="P21" s="205" t="s">
        <v>92</v>
      </c>
      <c r="Q21" s="205" t="s">
        <v>92</v>
      </c>
      <c r="R21" s="205" t="s">
        <v>92</v>
      </c>
    </row>
    <row r="22" spans="1:22" x14ac:dyDescent="0.2">
      <c r="A22" s="77"/>
      <c r="B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22" x14ac:dyDescent="0.2">
      <c r="A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22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6" spans="1:22" x14ac:dyDescent="0.2">
      <c r="B26" s="172"/>
    </row>
  </sheetData>
  <mergeCells count="9">
    <mergeCell ref="P7:R7"/>
    <mergeCell ref="B3:O3"/>
    <mergeCell ref="B4:O4"/>
    <mergeCell ref="B6:B7"/>
    <mergeCell ref="C6:C7"/>
    <mergeCell ref="D6:F6"/>
    <mergeCell ref="G6:I6"/>
    <mergeCell ref="J6:L6"/>
    <mergeCell ref="M6:O6"/>
  </mergeCells>
  <phoneticPr fontId="4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workbookViewId="0">
      <selection activeCell="D13" sqref="D13"/>
    </sheetView>
  </sheetViews>
  <sheetFormatPr defaultRowHeight="12.75" x14ac:dyDescent="0.2"/>
  <cols>
    <col min="1" max="1" width="3.5703125" customWidth="1"/>
    <col min="3" max="3" width="10.42578125" customWidth="1"/>
    <col min="4" max="4" width="11.42578125" customWidth="1"/>
    <col min="6" max="6" width="9.85546875" customWidth="1"/>
    <col min="7" max="7" width="14.140625" customWidth="1"/>
    <col min="9" max="9" width="8.140625" customWidth="1"/>
  </cols>
  <sheetData>
    <row r="1" spans="1:9" ht="13.5" thickBot="1" x14ac:dyDescent="0.25">
      <c r="A1" s="77"/>
      <c r="B1" s="172" t="s">
        <v>112</v>
      </c>
      <c r="C1" s="77"/>
      <c r="D1" s="77"/>
      <c r="E1" s="77"/>
      <c r="F1" s="77"/>
      <c r="G1" s="77"/>
      <c r="H1" s="77"/>
      <c r="I1" s="77"/>
    </row>
    <row r="2" spans="1:9" ht="13.5" thickBot="1" x14ac:dyDescent="0.25">
      <c r="A2" s="77"/>
      <c r="B2" s="173" t="s">
        <v>73</v>
      </c>
      <c r="C2" s="351">
        <v>41364</v>
      </c>
      <c r="D2" s="174" t="s">
        <v>34</v>
      </c>
      <c r="F2" s="77"/>
      <c r="G2" s="77"/>
      <c r="H2" s="77"/>
      <c r="I2" s="77"/>
    </row>
    <row r="3" spans="1:9" s="176" customFormat="1" ht="15.75" x14ac:dyDescent="0.25">
      <c r="A3" s="81"/>
      <c r="B3" s="516" t="s">
        <v>157</v>
      </c>
      <c r="C3" s="516"/>
      <c r="D3" s="516"/>
      <c r="E3" s="516"/>
      <c r="F3" s="516"/>
      <c r="G3" s="516"/>
      <c r="H3" s="516"/>
      <c r="I3" s="516"/>
    </row>
    <row r="4" spans="1:9" s="176" customFormat="1" ht="15" x14ac:dyDescent="0.25">
      <c r="A4" s="81"/>
      <c r="B4" s="517" t="s">
        <v>285</v>
      </c>
      <c r="C4" s="517"/>
      <c r="D4" s="517"/>
      <c r="E4" s="517"/>
      <c r="F4" s="517"/>
      <c r="G4" s="517"/>
      <c r="H4" s="517"/>
      <c r="I4" s="517"/>
    </row>
    <row r="5" spans="1:9" s="176" customFormat="1" x14ac:dyDescent="0.2">
      <c r="A5" s="81"/>
      <c r="B5" s="175"/>
      <c r="C5" s="175"/>
      <c r="D5" s="175"/>
      <c r="E5" s="175"/>
      <c r="F5" s="175"/>
      <c r="G5" s="175"/>
      <c r="H5" s="175"/>
      <c r="I5" s="175"/>
    </row>
    <row r="6" spans="1:9" s="176" customFormat="1" x14ac:dyDescent="0.2">
      <c r="A6" s="177" t="s">
        <v>75</v>
      </c>
      <c r="B6" s="518" t="s">
        <v>76</v>
      </c>
      <c r="C6" s="518" t="s">
        <v>77</v>
      </c>
      <c r="D6" s="523" t="s">
        <v>104</v>
      </c>
      <c r="E6" s="524"/>
      <c r="F6" s="525"/>
      <c r="G6" s="523" t="s">
        <v>105</v>
      </c>
      <c r="H6" s="524"/>
      <c r="I6" s="525"/>
    </row>
    <row r="7" spans="1:9" s="176" customFormat="1" ht="13.5" thickBot="1" x14ac:dyDescent="0.25">
      <c r="A7" s="178" t="s">
        <v>82</v>
      </c>
      <c r="B7" s="519"/>
      <c r="C7" s="519"/>
      <c r="D7" s="206" t="s">
        <v>106</v>
      </c>
      <c r="E7" s="180" t="s">
        <v>84</v>
      </c>
      <c r="F7" s="180" t="s">
        <v>85</v>
      </c>
      <c r="G7" s="207" t="s">
        <v>107</v>
      </c>
      <c r="H7" s="180" t="s">
        <v>84</v>
      </c>
      <c r="I7" s="180" t="s">
        <v>85</v>
      </c>
    </row>
    <row r="8" spans="1:9" s="190" customFormat="1" ht="13.5" thickBot="1" x14ac:dyDescent="0.25">
      <c r="A8" s="183">
        <v>0</v>
      </c>
      <c r="B8" s="184">
        <v>1</v>
      </c>
      <c r="C8" s="185">
        <v>2</v>
      </c>
      <c r="D8" s="186">
        <v>3</v>
      </c>
      <c r="E8" s="186">
        <v>4</v>
      </c>
      <c r="F8" s="186">
        <v>5</v>
      </c>
      <c r="G8" s="186">
        <v>6</v>
      </c>
      <c r="H8" s="186">
        <v>7</v>
      </c>
      <c r="I8" s="186">
        <v>8</v>
      </c>
    </row>
    <row r="9" spans="1:9" s="176" customFormat="1" x14ac:dyDescent="0.2">
      <c r="A9" s="191"/>
      <c r="B9" s="192"/>
      <c r="C9" s="193" t="s">
        <v>91</v>
      </c>
      <c r="D9" s="194">
        <f>E9+F9</f>
        <v>47</v>
      </c>
      <c r="E9" s="195">
        <v>14</v>
      </c>
      <c r="F9" s="195">
        <v>33</v>
      </c>
      <c r="G9" s="194">
        <f>H9+I9</f>
        <v>19</v>
      </c>
      <c r="H9" s="195">
        <v>0</v>
      </c>
      <c r="I9" s="195">
        <v>19</v>
      </c>
    </row>
    <row r="10" spans="1:9" s="176" customFormat="1" x14ac:dyDescent="0.2">
      <c r="A10" s="191"/>
      <c r="B10" s="41">
        <f>B9</f>
        <v>0</v>
      </c>
      <c r="C10" s="198" t="s">
        <v>93</v>
      </c>
      <c r="D10" s="199">
        <f t="shared" ref="D10:D20" si="0">E10+F10</f>
        <v>86</v>
      </c>
      <c r="E10" s="200">
        <v>31</v>
      </c>
      <c r="F10" s="200">
        <v>55</v>
      </c>
      <c r="G10" s="199">
        <f t="shared" ref="G10:G20" si="1">H10+I10</f>
        <v>32</v>
      </c>
      <c r="H10" s="200">
        <v>0</v>
      </c>
      <c r="I10" s="200">
        <v>32</v>
      </c>
    </row>
    <row r="11" spans="1:9" s="176" customFormat="1" x14ac:dyDescent="0.2">
      <c r="A11" s="191"/>
      <c r="B11" s="41">
        <f t="shared" ref="B11:B21" si="2">B10</f>
        <v>0</v>
      </c>
      <c r="C11" s="198" t="s">
        <v>94</v>
      </c>
      <c r="D11" s="199">
        <f t="shared" si="0"/>
        <v>109</v>
      </c>
      <c r="E11" s="200">
        <v>43</v>
      </c>
      <c r="F11" s="200">
        <v>66</v>
      </c>
      <c r="G11" s="199">
        <f t="shared" si="1"/>
        <v>22</v>
      </c>
      <c r="H11" s="200">
        <v>0</v>
      </c>
      <c r="I11" s="200">
        <v>22</v>
      </c>
    </row>
    <row r="12" spans="1:9" s="176" customFormat="1" x14ac:dyDescent="0.2">
      <c r="A12" s="191"/>
      <c r="B12" s="41">
        <f t="shared" si="2"/>
        <v>0</v>
      </c>
      <c r="C12" s="198" t="s">
        <v>95</v>
      </c>
      <c r="D12" s="199">
        <f t="shared" si="0"/>
        <v>0</v>
      </c>
      <c r="E12" s="200"/>
      <c r="F12" s="200"/>
      <c r="G12" s="199">
        <f t="shared" si="1"/>
        <v>0</v>
      </c>
      <c r="H12" s="200"/>
      <c r="I12" s="200"/>
    </row>
    <row r="13" spans="1:9" s="176" customFormat="1" x14ac:dyDescent="0.2">
      <c r="A13" s="191"/>
      <c r="B13" s="41">
        <f t="shared" si="2"/>
        <v>0</v>
      </c>
      <c r="C13" s="198" t="s">
        <v>96</v>
      </c>
      <c r="D13" s="199">
        <f t="shared" si="0"/>
        <v>0</v>
      </c>
      <c r="E13" s="200"/>
      <c r="F13" s="200"/>
      <c r="G13" s="199">
        <f t="shared" si="1"/>
        <v>0</v>
      </c>
      <c r="H13" s="200"/>
      <c r="I13" s="200"/>
    </row>
    <row r="14" spans="1:9" s="176" customFormat="1" x14ac:dyDescent="0.2">
      <c r="A14" s="191"/>
      <c r="B14" s="41">
        <f t="shared" si="2"/>
        <v>0</v>
      </c>
      <c r="C14" s="198" t="s">
        <v>97</v>
      </c>
      <c r="D14" s="199">
        <f t="shared" si="0"/>
        <v>0</v>
      </c>
      <c r="E14" s="200"/>
      <c r="F14" s="200"/>
      <c r="G14" s="199">
        <f t="shared" si="1"/>
        <v>0</v>
      </c>
      <c r="H14" s="200"/>
      <c r="I14" s="200"/>
    </row>
    <row r="15" spans="1:9" s="176" customFormat="1" x14ac:dyDescent="0.2">
      <c r="A15" s="191"/>
      <c r="B15" s="41">
        <f t="shared" si="2"/>
        <v>0</v>
      </c>
      <c r="C15" s="198" t="s">
        <v>98</v>
      </c>
      <c r="D15" s="199">
        <f t="shared" si="0"/>
        <v>0</v>
      </c>
      <c r="E15" s="200"/>
      <c r="F15" s="200"/>
      <c r="G15" s="199">
        <f t="shared" si="1"/>
        <v>0</v>
      </c>
      <c r="H15" s="200"/>
      <c r="I15" s="200"/>
    </row>
    <row r="16" spans="1:9" s="176" customFormat="1" x14ac:dyDescent="0.2">
      <c r="A16" s="191"/>
      <c r="B16" s="41">
        <f t="shared" si="2"/>
        <v>0</v>
      </c>
      <c r="C16" s="198" t="s">
        <v>99</v>
      </c>
      <c r="D16" s="199">
        <f t="shared" si="0"/>
        <v>0</v>
      </c>
      <c r="E16" s="200"/>
      <c r="F16" s="200"/>
      <c r="G16" s="199">
        <f t="shared" si="1"/>
        <v>0</v>
      </c>
      <c r="H16" s="200"/>
      <c r="I16" s="200"/>
    </row>
    <row r="17" spans="1:9" s="176" customFormat="1" x14ac:dyDescent="0.2">
      <c r="A17" s="191"/>
      <c r="B17" s="41">
        <f t="shared" si="2"/>
        <v>0</v>
      </c>
      <c r="C17" s="198" t="s">
        <v>100</v>
      </c>
      <c r="D17" s="199">
        <f t="shared" si="0"/>
        <v>0</v>
      </c>
      <c r="E17" s="200"/>
      <c r="F17" s="200"/>
      <c r="G17" s="199">
        <f t="shared" si="1"/>
        <v>0</v>
      </c>
      <c r="H17" s="200"/>
      <c r="I17" s="200"/>
    </row>
    <row r="18" spans="1:9" s="176" customFormat="1" x14ac:dyDescent="0.2">
      <c r="A18" s="191"/>
      <c r="B18" s="41">
        <f t="shared" si="2"/>
        <v>0</v>
      </c>
      <c r="C18" s="198" t="s">
        <v>101</v>
      </c>
      <c r="D18" s="199">
        <f t="shared" si="0"/>
        <v>0</v>
      </c>
      <c r="E18" s="200"/>
      <c r="F18" s="200"/>
      <c r="G18" s="199">
        <f t="shared" si="1"/>
        <v>0</v>
      </c>
      <c r="H18" s="200"/>
      <c r="I18" s="200"/>
    </row>
    <row r="19" spans="1:9" s="176" customFormat="1" x14ac:dyDescent="0.2">
      <c r="A19" s="191"/>
      <c r="B19" s="41">
        <f t="shared" si="2"/>
        <v>0</v>
      </c>
      <c r="C19" s="198" t="s">
        <v>102</v>
      </c>
      <c r="D19" s="199">
        <f t="shared" si="0"/>
        <v>0</v>
      </c>
      <c r="E19" s="200"/>
      <c r="F19" s="200"/>
      <c r="G19" s="199">
        <f t="shared" si="1"/>
        <v>0</v>
      </c>
      <c r="H19" s="200"/>
      <c r="I19" s="200"/>
    </row>
    <row r="20" spans="1:9" s="176" customFormat="1" x14ac:dyDescent="0.2">
      <c r="A20" s="191"/>
      <c r="B20" s="41">
        <f t="shared" si="2"/>
        <v>0</v>
      </c>
      <c r="C20" s="198" t="s">
        <v>103</v>
      </c>
      <c r="D20" s="199">
        <f t="shared" si="0"/>
        <v>0</v>
      </c>
      <c r="E20" s="200"/>
      <c r="F20" s="200"/>
      <c r="G20" s="199">
        <f t="shared" si="1"/>
        <v>0</v>
      </c>
      <c r="H20" s="200"/>
      <c r="I20" s="200"/>
    </row>
    <row r="21" spans="1:9" s="176" customFormat="1" x14ac:dyDescent="0.2">
      <c r="A21" s="202"/>
      <c r="B21" s="41">
        <f t="shared" si="2"/>
        <v>0</v>
      </c>
      <c r="C21" s="203" t="s">
        <v>6</v>
      </c>
      <c r="D21" s="204">
        <f>SUM(D9:D20)</f>
        <v>242</v>
      </c>
      <c r="E21" s="204">
        <f>SUM(E9:E20)</f>
        <v>88</v>
      </c>
      <c r="F21" s="204">
        <f>SUM(F9:F20)</f>
        <v>154</v>
      </c>
      <c r="G21" s="204">
        <f>SUM(G9:G20)</f>
        <v>73</v>
      </c>
      <c r="H21" s="204">
        <v>0</v>
      </c>
      <c r="I21" s="204">
        <v>89</v>
      </c>
    </row>
  </sheetData>
  <mergeCells count="6">
    <mergeCell ref="B3:I3"/>
    <mergeCell ref="B4:I4"/>
    <mergeCell ref="B6:B7"/>
    <mergeCell ref="C6:C7"/>
    <mergeCell ref="D6:F6"/>
    <mergeCell ref="G6:I6"/>
  </mergeCells>
  <phoneticPr fontId="4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topLeftCell="A4" workbookViewId="0">
      <selection activeCell="E15" sqref="E15"/>
    </sheetView>
  </sheetViews>
  <sheetFormatPr defaultRowHeight="12.75" x14ac:dyDescent="0.2"/>
  <cols>
    <col min="1" max="1" width="3.5703125" customWidth="1"/>
    <col min="3" max="3" width="14.42578125" customWidth="1"/>
    <col min="4" max="4" width="14.28515625" customWidth="1"/>
    <col min="6" max="6" width="9.85546875" customWidth="1"/>
    <col min="7" max="7" width="14.140625" customWidth="1"/>
    <col min="9" max="9" width="8.140625" customWidth="1"/>
    <col min="10" max="10" width="1.7109375" customWidth="1"/>
    <col min="12" max="12" width="13.42578125" customWidth="1"/>
    <col min="13" max="13" width="12.85546875" customWidth="1"/>
  </cols>
  <sheetData>
    <row r="1" spans="1:9" ht="13.5" thickBot="1" x14ac:dyDescent="0.25">
      <c r="A1" s="77"/>
      <c r="B1" s="172" t="s">
        <v>113</v>
      </c>
      <c r="C1" s="77"/>
      <c r="D1" s="77"/>
      <c r="E1" s="77"/>
      <c r="F1" s="77"/>
      <c r="G1" s="77"/>
      <c r="H1" s="77"/>
      <c r="I1" s="77"/>
    </row>
    <row r="2" spans="1:9" ht="13.5" thickBot="1" x14ac:dyDescent="0.25">
      <c r="A2" s="77"/>
      <c r="B2" s="173" t="s">
        <v>73</v>
      </c>
      <c r="C2" s="351" t="s">
        <v>298</v>
      </c>
      <c r="D2" s="174" t="s">
        <v>34</v>
      </c>
      <c r="F2" s="77"/>
      <c r="G2" s="77"/>
      <c r="H2" s="77"/>
      <c r="I2" s="77"/>
    </row>
    <row r="3" spans="1:9" ht="15.75" x14ac:dyDescent="0.25">
      <c r="A3" s="81"/>
      <c r="B3" s="516" t="s">
        <v>157</v>
      </c>
      <c r="C3" s="516"/>
      <c r="D3" s="516"/>
      <c r="E3" s="516"/>
      <c r="F3" s="516"/>
      <c r="G3" s="516"/>
      <c r="H3" s="516"/>
      <c r="I3" s="516"/>
    </row>
    <row r="4" spans="1:9" x14ac:dyDescent="0.2">
      <c r="A4" s="81"/>
      <c r="B4" s="473" t="s">
        <v>286</v>
      </c>
      <c r="C4" s="473"/>
      <c r="D4" s="473"/>
      <c r="E4" s="473"/>
      <c r="F4" s="473"/>
      <c r="G4" s="473"/>
      <c r="H4" s="473"/>
      <c r="I4" s="473"/>
    </row>
    <row r="5" spans="1:9" x14ac:dyDescent="0.2">
      <c r="A5" s="81"/>
      <c r="B5" s="175"/>
      <c r="C5" s="175"/>
      <c r="D5" s="175"/>
      <c r="E5" s="175"/>
      <c r="F5" s="175"/>
      <c r="G5" s="175"/>
      <c r="H5" s="175"/>
      <c r="I5" s="175"/>
    </row>
    <row r="6" spans="1:9" x14ac:dyDescent="0.2">
      <c r="A6" s="177" t="s">
        <v>75</v>
      </c>
      <c r="B6" s="518" t="s">
        <v>76</v>
      </c>
      <c r="C6" s="208" t="s">
        <v>108</v>
      </c>
      <c r="D6" s="523" t="s">
        <v>104</v>
      </c>
      <c r="E6" s="524"/>
      <c r="F6" s="525"/>
      <c r="G6" s="523" t="s">
        <v>105</v>
      </c>
      <c r="H6" s="524"/>
      <c r="I6" s="525"/>
    </row>
    <row r="7" spans="1:9" ht="13.5" thickBot="1" x14ac:dyDescent="0.25">
      <c r="A7" s="178" t="s">
        <v>82</v>
      </c>
      <c r="B7" s="519"/>
      <c r="C7" s="209" t="s">
        <v>109</v>
      </c>
      <c r="D7" s="206" t="s">
        <v>106</v>
      </c>
      <c r="E7" s="180" t="s">
        <v>84</v>
      </c>
      <c r="F7" s="180" t="s">
        <v>85</v>
      </c>
      <c r="G7" s="207" t="s">
        <v>107</v>
      </c>
      <c r="H7" s="180" t="s">
        <v>84</v>
      </c>
      <c r="I7" s="180" t="s">
        <v>85</v>
      </c>
    </row>
    <row r="8" spans="1:9" ht="13.5" thickBot="1" x14ac:dyDescent="0.25">
      <c r="A8" s="183">
        <v>0</v>
      </c>
      <c r="B8" s="184">
        <v>1</v>
      </c>
      <c r="C8" s="185">
        <v>2</v>
      </c>
      <c r="D8" s="186">
        <v>3</v>
      </c>
      <c r="E8" s="186">
        <v>4</v>
      </c>
      <c r="F8" s="186">
        <v>5</v>
      </c>
      <c r="G8" s="364">
        <v>6</v>
      </c>
      <c r="H8" s="184">
        <v>7</v>
      </c>
      <c r="I8" s="187">
        <v>8</v>
      </c>
    </row>
    <row r="9" spans="1:9" x14ac:dyDescent="0.2">
      <c r="A9" s="191"/>
      <c r="B9" s="193"/>
      <c r="C9" s="193" t="s">
        <v>42</v>
      </c>
      <c r="D9" s="194">
        <f>E9+F9</f>
        <v>38</v>
      </c>
      <c r="E9" s="195">
        <v>6</v>
      </c>
      <c r="F9" s="195">
        <v>32</v>
      </c>
      <c r="G9" s="194">
        <f>H9+I9</f>
        <v>20</v>
      </c>
      <c r="H9" s="365">
        <v>0</v>
      </c>
      <c r="I9" s="365">
        <v>20</v>
      </c>
    </row>
    <row r="10" spans="1:9" x14ac:dyDescent="0.2">
      <c r="A10" s="191"/>
      <c r="B10" s="41">
        <f>B9</f>
        <v>0</v>
      </c>
      <c r="C10" s="198" t="s">
        <v>1</v>
      </c>
      <c r="D10" s="199">
        <f t="shared" ref="D10:D18" si="0">E10+F10</f>
        <v>104</v>
      </c>
      <c r="E10" s="200">
        <v>47</v>
      </c>
      <c r="F10" s="200">
        <v>57</v>
      </c>
      <c r="G10" s="199">
        <f t="shared" ref="G10:G18" si="1">H10+I10</f>
        <v>18</v>
      </c>
      <c r="H10" s="366">
        <v>0</v>
      </c>
      <c r="I10" s="366">
        <v>18</v>
      </c>
    </row>
    <row r="11" spans="1:9" x14ac:dyDescent="0.2">
      <c r="A11" s="191"/>
      <c r="B11" s="41">
        <f t="shared" ref="B11:B19" si="2">B10</f>
        <v>0</v>
      </c>
      <c r="C11" s="198" t="s">
        <v>2</v>
      </c>
      <c r="D11" s="199">
        <f t="shared" si="0"/>
        <v>2</v>
      </c>
      <c r="E11" s="200">
        <v>2</v>
      </c>
      <c r="F11" s="200">
        <v>0</v>
      </c>
      <c r="G11" s="199">
        <f t="shared" si="1"/>
        <v>2</v>
      </c>
      <c r="H11" s="366">
        <v>0</v>
      </c>
      <c r="I11" s="366">
        <v>2</v>
      </c>
    </row>
    <row r="12" spans="1:9" x14ac:dyDescent="0.2">
      <c r="A12" s="191"/>
      <c r="B12" s="41">
        <f t="shared" si="2"/>
        <v>0</v>
      </c>
      <c r="C12" s="198" t="s">
        <v>3</v>
      </c>
      <c r="D12" s="199">
        <f t="shared" si="0"/>
        <v>22</v>
      </c>
      <c r="E12" s="200">
        <v>2</v>
      </c>
      <c r="F12" s="200">
        <v>20</v>
      </c>
      <c r="G12" s="199">
        <f t="shared" si="1"/>
        <v>23</v>
      </c>
      <c r="H12" s="366">
        <v>0</v>
      </c>
      <c r="I12" s="366">
        <v>23</v>
      </c>
    </row>
    <row r="13" spans="1:9" x14ac:dyDescent="0.2">
      <c r="A13" s="191"/>
      <c r="B13" s="41">
        <f t="shared" si="2"/>
        <v>0</v>
      </c>
      <c r="C13" s="198" t="s">
        <v>189</v>
      </c>
      <c r="D13" s="199">
        <f t="shared" si="0"/>
        <v>33</v>
      </c>
      <c r="E13" s="200">
        <v>22</v>
      </c>
      <c r="F13" s="200">
        <v>11</v>
      </c>
      <c r="G13" s="199">
        <f t="shared" si="1"/>
        <v>3</v>
      </c>
      <c r="H13" s="366">
        <v>0</v>
      </c>
      <c r="I13" s="366">
        <v>3</v>
      </c>
    </row>
    <row r="14" spans="1:9" x14ac:dyDescent="0.2">
      <c r="A14" s="191"/>
      <c r="B14" s="41">
        <f t="shared" si="2"/>
        <v>0</v>
      </c>
      <c r="C14" s="198" t="s">
        <v>180</v>
      </c>
      <c r="D14" s="199">
        <f t="shared" si="0"/>
        <v>7</v>
      </c>
      <c r="E14" s="200">
        <v>0</v>
      </c>
      <c r="F14" s="200">
        <v>7</v>
      </c>
      <c r="G14" s="199">
        <f t="shared" si="1"/>
        <v>2</v>
      </c>
      <c r="H14" s="366">
        <v>0</v>
      </c>
      <c r="I14" s="366">
        <v>2</v>
      </c>
    </row>
    <row r="15" spans="1:9" x14ac:dyDescent="0.2">
      <c r="A15" s="191"/>
      <c r="B15" s="41">
        <f t="shared" si="2"/>
        <v>0</v>
      </c>
      <c r="C15" s="198" t="s">
        <v>4</v>
      </c>
      <c r="D15" s="199">
        <f t="shared" si="0"/>
        <v>35</v>
      </c>
      <c r="E15" s="200">
        <v>9</v>
      </c>
      <c r="F15" s="200">
        <v>26</v>
      </c>
      <c r="G15" s="199">
        <f t="shared" si="1"/>
        <v>5</v>
      </c>
      <c r="H15" s="366">
        <v>0</v>
      </c>
      <c r="I15" s="366">
        <v>5</v>
      </c>
    </row>
    <row r="16" spans="1:9" ht="13.5" thickBot="1" x14ac:dyDescent="0.25">
      <c r="A16" s="191"/>
      <c r="B16" s="41">
        <f t="shared" si="2"/>
        <v>0</v>
      </c>
      <c r="C16" s="198" t="s">
        <v>182</v>
      </c>
      <c r="D16" s="199">
        <f t="shared" si="0"/>
        <v>1</v>
      </c>
      <c r="E16" s="200">
        <v>0</v>
      </c>
      <c r="F16" s="200">
        <v>1</v>
      </c>
      <c r="G16" s="199">
        <f t="shared" si="1"/>
        <v>0</v>
      </c>
      <c r="H16" s="366">
        <v>0</v>
      </c>
      <c r="I16" s="366">
        <v>0</v>
      </c>
    </row>
    <row r="17" spans="1:13" ht="13.5" thickBot="1" x14ac:dyDescent="0.25">
      <c r="A17" s="191"/>
      <c r="B17" s="41">
        <f t="shared" si="2"/>
        <v>0</v>
      </c>
      <c r="C17" s="198" t="s">
        <v>43</v>
      </c>
      <c r="D17" s="199">
        <f t="shared" si="0"/>
        <v>0</v>
      </c>
      <c r="E17" s="200">
        <v>0</v>
      </c>
      <c r="F17" s="200">
        <v>0</v>
      </c>
      <c r="G17" s="199">
        <f t="shared" si="1"/>
        <v>0</v>
      </c>
      <c r="H17" s="366">
        <v>0</v>
      </c>
      <c r="I17" s="366">
        <v>0</v>
      </c>
      <c r="K17" s="281" t="s">
        <v>186</v>
      </c>
      <c r="L17" s="282" t="s">
        <v>187</v>
      </c>
      <c r="M17" s="281" t="s">
        <v>188</v>
      </c>
    </row>
    <row r="18" spans="1:13" ht="13.5" thickBot="1" x14ac:dyDescent="0.25">
      <c r="A18" s="191"/>
      <c r="B18" s="41">
        <f t="shared" si="2"/>
        <v>0</v>
      </c>
      <c r="C18" s="198" t="s">
        <v>181</v>
      </c>
      <c r="D18" s="199">
        <f t="shared" si="0"/>
        <v>0</v>
      </c>
      <c r="E18" s="200">
        <v>0</v>
      </c>
      <c r="F18" s="200">
        <v>0</v>
      </c>
      <c r="G18" s="199">
        <f t="shared" si="1"/>
        <v>0</v>
      </c>
      <c r="H18" s="366">
        <v>0</v>
      </c>
      <c r="I18" s="366">
        <v>0</v>
      </c>
      <c r="K18" s="176"/>
      <c r="L18" s="176"/>
      <c r="M18" s="176"/>
    </row>
    <row r="19" spans="1:13" ht="13.5" thickBot="1" x14ac:dyDescent="0.25">
      <c r="A19" s="202"/>
      <c r="B19" s="41">
        <f t="shared" si="2"/>
        <v>0</v>
      </c>
      <c r="C19" s="203" t="s">
        <v>6</v>
      </c>
      <c r="D19" s="204">
        <f t="shared" ref="D19:I19" si="3">SUM(D9:D18)</f>
        <v>242</v>
      </c>
      <c r="E19" s="204">
        <f t="shared" si="3"/>
        <v>88</v>
      </c>
      <c r="F19" s="204">
        <f t="shared" si="3"/>
        <v>154</v>
      </c>
      <c r="G19" s="204">
        <f t="shared" si="3"/>
        <v>73</v>
      </c>
      <c r="H19" s="204">
        <f t="shared" si="3"/>
        <v>0</v>
      </c>
      <c r="I19" s="204">
        <f t="shared" si="3"/>
        <v>73</v>
      </c>
      <c r="K19" s="283" t="b">
        <f>IF(,G19='N 4 aplicatie'!G21,G19='N 4 aplicatie'!G21)</f>
        <v>1</v>
      </c>
      <c r="L19" s="283" t="b">
        <f>IF(,H19='N 4 aplicatie'!H21,H19='N 4 aplicatie'!H21)</f>
        <v>1</v>
      </c>
      <c r="M19" s="283" t="b">
        <f>IF(,I19='N 4 aplicatie'!I21,I19='N 4 aplicatie'!I21)</f>
        <v>0</v>
      </c>
    </row>
  </sheetData>
  <mergeCells count="5">
    <mergeCell ref="B3:I3"/>
    <mergeCell ref="B4:I4"/>
    <mergeCell ref="B6:B7"/>
    <mergeCell ref="D6:F6"/>
    <mergeCell ref="G6:I6"/>
  </mergeCells>
  <phoneticPr fontId="43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4"/>
  <sheetViews>
    <sheetView topLeftCell="A4" zoomScale="91" zoomScaleNormal="91" workbookViewId="0">
      <selection activeCell="F26" sqref="F26"/>
    </sheetView>
  </sheetViews>
  <sheetFormatPr defaultRowHeight="12.75" x14ac:dyDescent="0.2"/>
  <cols>
    <col min="1" max="1" width="8.5703125" customWidth="1"/>
    <col min="2" max="2" width="3.85546875" style="88" customWidth="1"/>
    <col min="3" max="3" width="83" customWidth="1"/>
    <col min="4" max="4" width="11.42578125" bestFit="1" customWidth="1"/>
    <col min="5" max="5" width="10.7109375" customWidth="1"/>
    <col min="6" max="6" width="17.7109375" customWidth="1"/>
    <col min="7" max="7" width="20.140625" customWidth="1"/>
    <col min="8" max="8" width="8.42578125" customWidth="1"/>
    <col min="9" max="9" width="10.7109375" customWidth="1"/>
    <col min="10" max="10" width="15.85546875" customWidth="1"/>
  </cols>
  <sheetData>
    <row r="1" spans="1:12" x14ac:dyDescent="0.2">
      <c r="C1" s="172" t="s">
        <v>114</v>
      </c>
      <c r="D1" s="370"/>
      <c r="E1" s="370"/>
    </row>
    <row r="2" spans="1:12" x14ac:dyDescent="0.2">
      <c r="C2" s="371" t="s">
        <v>289</v>
      </c>
      <c r="D2" s="370"/>
      <c r="E2" s="370"/>
    </row>
    <row r="3" spans="1:12" x14ac:dyDescent="0.2">
      <c r="C3" s="532" t="s">
        <v>287</v>
      </c>
      <c r="D3" s="532"/>
      <c r="E3" s="532"/>
    </row>
    <row r="4" spans="1:12" x14ac:dyDescent="0.2">
      <c r="C4" s="532" t="s">
        <v>122</v>
      </c>
      <c r="D4" s="532"/>
      <c r="E4" s="532"/>
      <c r="F4" s="213"/>
      <c r="G4" s="213"/>
      <c r="H4" s="213"/>
      <c r="I4" s="213"/>
      <c r="J4" s="213"/>
      <c r="K4" s="213"/>
      <c r="L4" s="213"/>
    </row>
    <row r="5" spans="1:12" ht="13.5" thickBot="1" x14ac:dyDescent="0.25">
      <c r="C5" s="532" t="s">
        <v>172</v>
      </c>
      <c r="D5" s="532"/>
      <c r="E5" s="532"/>
      <c r="F5" s="532"/>
      <c r="G5" s="532"/>
      <c r="H5" s="213"/>
      <c r="I5" s="213"/>
      <c r="J5" s="213"/>
      <c r="K5" s="213"/>
      <c r="L5" s="213"/>
    </row>
    <row r="6" spans="1:12" ht="13.5" thickBot="1" x14ac:dyDescent="0.25">
      <c r="D6" s="535"/>
      <c r="E6" s="535"/>
      <c r="H6" s="536" t="s">
        <v>190</v>
      </c>
      <c r="I6" s="537"/>
      <c r="J6" s="538"/>
    </row>
    <row r="7" spans="1:12" ht="51.75" customHeight="1" thickBot="1" x14ac:dyDescent="0.25">
      <c r="A7" s="286" t="s">
        <v>76</v>
      </c>
      <c r="B7" s="287" t="s">
        <v>123</v>
      </c>
      <c r="C7" s="288" t="s">
        <v>110</v>
      </c>
      <c r="D7" s="533" t="s">
        <v>191</v>
      </c>
      <c r="E7" s="534"/>
      <c r="F7" s="289" t="s">
        <v>192</v>
      </c>
      <c r="G7" s="290" t="s">
        <v>115</v>
      </c>
      <c r="H7" s="372" t="s">
        <v>193</v>
      </c>
      <c r="I7" s="373" t="s">
        <v>194</v>
      </c>
      <c r="J7" s="374" t="s">
        <v>195</v>
      </c>
    </row>
    <row r="8" spans="1:12" x14ac:dyDescent="0.2">
      <c r="A8" s="291" t="s">
        <v>282</v>
      </c>
      <c r="B8" s="292">
        <v>1</v>
      </c>
      <c r="C8" s="293" t="s">
        <v>196</v>
      </c>
      <c r="D8" s="543"/>
      <c r="E8" s="544"/>
      <c r="F8" s="294"/>
      <c r="G8" s="295"/>
      <c r="H8" s="375" t="e">
        <f>F8/D8/G8</f>
        <v>#DIV/0!</v>
      </c>
      <c r="I8" s="376"/>
      <c r="J8" s="296"/>
    </row>
    <row r="9" spans="1:12" ht="13.5" thickBot="1" x14ac:dyDescent="0.25">
      <c r="A9" s="297" t="str">
        <f>$A$8</f>
        <v>Harghita</v>
      </c>
      <c r="B9" s="298">
        <v>2</v>
      </c>
      <c r="C9" s="299" t="s">
        <v>197</v>
      </c>
      <c r="D9" s="545"/>
      <c r="E9" s="546"/>
      <c r="F9" s="300"/>
      <c r="G9" s="301"/>
      <c r="H9" s="377" t="e">
        <f t="shared" ref="H9:H24" si="0">F9/D9/G9</f>
        <v>#DIV/0!</v>
      </c>
      <c r="I9" s="378">
        <f>D8+D9</f>
        <v>0</v>
      </c>
      <c r="J9" s="379">
        <f>F8+F9</f>
        <v>0</v>
      </c>
    </row>
    <row r="10" spans="1:12" ht="13.5" thickBot="1" x14ac:dyDescent="0.25">
      <c r="A10" s="297" t="str">
        <f t="shared" ref="A10:A24" si="1">$A$8</f>
        <v>Harghita</v>
      </c>
      <c r="B10" s="302">
        <v>3</v>
      </c>
      <c r="C10" s="303" t="s">
        <v>198</v>
      </c>
      <c r="D10" s="543">
        <v>1673</v>
      </c>
      <c r="E10" s="544"/>
      <c r="F10" s="304">
        <v>1014142</v>
      </c>
      <c r="G10" s="295">
        <v>3</v>
      </c>
      <c r="H10" s="375">
        <f t="shared" si="0"/>
        <v>202.06056983462841</v>
      </c>
      <c r="I10" s="376"/>
      <c r="J10" s="296"/>
    </row>
    <row r="11" spans="1:12" ht="13.5" thickBot="1" x14ac:dyDescent="0.25">
      <c r="A11" s="297" t="str">
        <f t="shared" si="1"/>
        <v>Harghita</v>
      </c>
      <c r="B11" s="305">
        <v>4</v>
      </c>
      <c r="C11" s="306" t="s">
        <v>199</v>
      </c>
      <c r="D11" s="545">
        <v>3517</v>
      </c>
      <c r="E11" s="546"/>
      <c r="F11" s="307">
        <v>1751632</v>
      </c>
      <c r="G11" s="295">
        <v>3</v>
      </c>
      <c r="H11" s="377">
        <f t="shared" si="0"/>
        <v>166.01573310586676</v>
      </c>
      <c r="I11" s="378">
        <f>D10+D11</f>
        <v>5190</v>
      </c>
      <c r="J11" s="379">
        <f>F10+F11</f>
        <v>2765774</v>
      </c>
    </row>
    <row r="12" spans="1:12" ht="13.5" thickBot="1" x14ac:dyDescent="0.25">
      <c r="A12" s="297" t="str">
        <f t="shared" si="1"/>
        <v>Harghita</v>
      </c>
      <c r="B12" s="292">
        <v>5</v>
      </c>
      <c r="C12" s="293" t="s">
        <v>200</v>
      </c>
      <c r="D12" s="543">
        <v>441</v>
      </c>
      <c r="E12" s="544"/>
      <c r="F12" s="294">
        <v>121121</v>
      </c>
      <c r="G12" s="295">
        <v>3</v>
      </c>
      <c r="H12" s="375">
        <f t="shared" si="0"/>
        <v>91.550264550264558</v>
      </c>
      <c r="I12" s="376"/>
      <c r="J12" s="296"/>
    </row>
    <row r="13" spans="1:12" ht="13.5" thickBot="1" x14ac:dyDescent="0.25">
      <c r="A13" s="297" t="str">
        <f t="shared" si="1"/>
        <v>Harghita</v>
      </c>
      <c r="B13" s="308">
        <v>6</v>
      </c>
      <c r="C13" s="309" t="s">
        <v>201</v>
      </c>
      <c r="D13" s="547">
        <v>236</v>
      </c>
      <c r="E13" s="548"/>
      <c r="F13" s="310">
        <v>48484</v>
      </c>
      <c r="G13" s="295">
        <v>3</v>
      </c>
      <c r="H13" s="380">
        <f t="shared" si="0"/>
        <v>68.480225988700568</v>
      </c>
      <c r="I13" s="381"/>
      <c r="J13" s="312"/>
    </row>
    <row r="14" spans="1:12" ht="13.5" thickBot="1" x14ac:dyDescent="0.25">
      <c r="A14" s="297" t="str">
        <f t="shared" si="1"/>
        <v>Harghita</v>
      </c>
      <c r="B14" s="298">
        <v>7</v>
      </c>
      <c r="C14" s="299" t="s">
        <v>202</v>
      </c>
      <c r="D14" s="545">
        <v>489</v>
      </c>
      <c r="E14" s="546"/>
      <c r="F14" s="300">
        <v>49211</v>
      </c>
      <c r="G14" s="295">
        <v>3</v>
      </c>
      <c r="H14" s="377">
        <f t="shared" si="0"/>
        <v>33.545330606680302</v>
      </c>
      <c r="I14" s="378">
        <f>D12+D13+D14</f>
        <v>1166</v>
      </c>
      <c r="J14" s="379">
        <f>F13+F14+F12</f>
        <v>218816</v>
      </c>
    </row>
    <row r="15" spans="1:12" ht="13.5" thickBot="1" x14ac:dyDescent="0.25">
      <c r="A15" s="297" t="str">
        <f t="shared" si="1"/>
        <v>Harghita</v>
      </c>
      <c r="B15" s="302">
        <v>8</v>
      </c>
      <c r="C15" s="303" t="s">
        <v>203</v>
      </c>
      <c r="D15" s="543">
        <v>1673</v>
      </c>
      <c r="E15" s="544"/>
      <c r="F15" s="294">
        <v>458076</v>
      </c>
      <c r="G15" s="295">
        <v>3</v>
      </c>
      <c r="H15" s="375">
        <f t="shared" si="0"/>
        <v>91.268380155409446</v>
      </c>
      <c r="I15" s="376"/>
      <c r="J15" s="296"/>
    </row>
    <row r="16" spans="1:12" ht="13.5" thickBot="1" x14ac:dyDescent="0.25">
      <c r="A16" s="297" t="str">
        <f t="shared" si="1"/>
        <v>Harghita</v>
      </c>
      <c r="B16" s="313">
        <v>9</v>
      </c>
      <c r="C16" s="314" t="s">
        <v>204</v>
      </c>
      <c r="D16" s="547">
        <v>3517</v>
      </c>
      <c r="E16" s="548"/>
      <c r="F16" s="310">
        <v>717260</v>
      </c>
      <c r="G16" s="295">
        <v>3</v>
      </c>
      <c r="H16" s="380">
        <f t="shared" si="0"/>
        <v>67.980286228793474</v>
      </c>
      <c r="I16" s="381"/>
      <c r="J16" s="312"/>
    </row>
    <row r="17" spans="1:10" ht="13.5" thickBot="1" x14ac:dyDescent="0.25">
      <c r="A17" s="297" t="str">
        <f t="shared" si="1"/>
        <v>Harghita</v>
      </c>
      <c r="B17" s="305">
        <v>10</v>
      </c>
      <c r="C17" s="306" t="s">
        <v>205</v>
      </c>
      <c r="D17" s="545">
        <v>1020</v>
      </c>
      <c r="E17" s="546"/>
      <c r="F17" s="300">
        <v>102610</v>
      </c>
      <c r="G17" s="295">
        <v>3</v>
      </c>
      <c r="H17" s="377">
        <f t="shared" si="0"/>
        <v>33.532679738562088</v>
      </c>
      <c r="I17" s="378">
        <f>D15+D16+D17</f>
        <v>6210</v>
      </c>
      <c r="J17" s="379">
        <f>F16+F17+F15</f>
        <v>1277946</v>
      </c>
    </row>
    <row r="18" spans="1:10" ht="13.5" thickBot="1" x14ac:dyDescent="0.25">
      <c r="A18" s="297" t="str">
        <f t="shared" si="1"/>
        <v>Harghita</v>
      </c>
      <c r="B18" s="315">
        <v>11</v>
      </c>
      <c r="C18" s="316" t="s">
        <v>206</v>
      </c>
      <c r="D18" s="539"/>
      <c r="E18" s="540"/>
      <c r="F18" s="317"/>
      <c r="G18" s="318"/>
      <c r="H18" s="382" t="e">
        <f t="shared" si="0"/>
        <v>#DIV/0!</v>
      </c>
      <c r="I18" s="383">
        <f>D18</f>
        <v>0</v>
      </c>
      <c r="J18" s="384">
        <f>F18</f>
        <v>0</v>
      </c>
    </row>
    <row r="19" spans="1:10" ht="13.5" thickBot="1" x14ac:dyDescent="0.25">
      <c r="A19" s="297" t="str">
        <f t="shared" si="1"/>
        <v>Harghita</v>
      </c>
      <c r="B19" s="319">
        <v>12</v>
      </c>
      <c r="C19" s="320" t="s">
        <v>207</v>
      </c>
      <c r="D19" s="549">
        <v>468</v>
      </c>
      <c r="E19" s="540"/>
      <c r="F19" s="317">
        <v>852010</v>
      </c>
      <c r="G19" s="318">
        <v>3</v>
      </c>
      <c r="H19" s="382">
        <f t="shared" si="0"/>
        <v>606.84472934472933</v>
      </c>
      <c r="I19" s="383">
        <f>D19</f>
        <v>468</v>
      </c>
      <c r="J19" s="385">
        <f>F19</f>
        <v>852010</v>
      </c>
    </row>
    <row r="20" spans="1:10" ht="34.5" thickBot="1" x14ac:dyDescent="0.25">
      <c r="A20" s="297" t="str">
        <f t="shared" si="1"/>
        <v>Harghita</v>
      </c>
      <c r="B20" s="321">
        <v>13</v>
      </c>
      <c r="C20" s="322" t="s">
        <v>117</v>
      </c>
      <c r="D20" s="323" t="s">
        <v>118</v>
      </c>
      <c r="E20" s="323" t="s">
        <v>116</v>
      </c>
      <c r="F20" s="541"/>
      <c r="G20" s="542"/>
      <c r="H20" s="386"/>
      <c r="I20" s="387"/>
      <c r="J20" s="324"/>
    </row>
    <row r="21" spans="1:10" x14ac:dyDescent="0.2">
      <c r="A21" s="297" t="str">
        <f t="shared" si="1"/>
        <v>Harghita</v>
      </c>
      <c r="B21" s="308">
        <v>14</v>
      </c>
      <c r="C21" s="309" t="s">
        <v>208</v>
      </c>
      <c r="D21" s="210">
        <v>734</v>
      </c>
      <c r="E21" s="210">
        <v>155</v>
      </c>
      <c r="F21" s="325">
        <v>51269</v>
      </c>
      <c r="G21" s="326">
        <v>3</v>
      </c>
      <c r="H21" s="375">
        <f>F21/D21/G21</f>
        <v>23.282924613987287</v>
      </c>
      <c r="I21" s="376"/>
      <c r="J21" s="296"/>
    </row>
    <row r="22" spans="1:10" x14ac:dyDescent="0.2">
      <c r="A22" s="297" t="str">
        <f t="shared" si="1"/>
        <v>Harghita</v>
      </c>
      <c r="B22" s="313">
        <v>15</v>
      </c>
      <c r="C22" s="314" t="s">
        <v>209</v>
      </c>
      <c r="D22" s="210">
        <v>1709</v>
      </c>
      <c r="E22" s="210">
        <v>360</v>
      </c>
      <c r="F22" s="310">
        <v>93654</v>
      </c>
      <c r="G22" s="311">
        <v>3</v>
      </c>
      <c r="H22" s="380">
        <f t="shared" si="0"/>
        <v>18.266822703335283</v>
      </c>
      <c r="I22" s="381"/>
      <c r="J22" s="312"/>
    </row>
    <row r="23" spans="1:10" x14ac:dyDescent="0.2">
      <c r="A23" s="297" t="str">
        <f t="shared" si="1"/>
        <v>Harghita</v>
      </c>
      <c r="B23" s="308">
        <v>16</v>
      </c>
      <c r="C23" s="309" t="s">
        <v>210</v>
      </c>
      <c r="D23" s="210">
        <v>157</v>
      </c>
      <c r="E23" s="210">
        <v>44</v>
      </c>
      <c r="F23" s="310">
        <v>8384</v>
      </c>
      <c r="G23" s="326">
        <v>3</v>
      </c>
      <c r="H23" s="380">
        <f t="shared" si="0"/>
        <v>17.800424628450106</v>
      </c>
      <c r="I23" s="381"/>
      <c r="J23" s="312"/>
    </row>
    <row r="24" spans="1:10" ht="13.5" thickBot="1" x14ac:dyDescent="0.25">
      <c r="A24" s="327" t="str">
        <f t="shared" si="1"/>
        <v>Harghita</v>
      </c>
      <c r="B24" s="305">
        <v>17</v>
      </c>
      <c r="C24" s="306" t="s">
        <v>211</v>
      </c>
      <c r="D24" s="328">
        <v>1162</v>
      </c>
      <c r="E24" s="328">
        <v>523</v>
      </c>
      <c r="F24" s="300">
        <v>57650</v>
      </c>
      <c r="G24" s="311">
        <v>3</v>
      </c>
      <c r="H24" s="377">
        <f t="shared" si="0"/>
        <v>16.537578886976476</v>
      </c>
      <c r="I24" s="378">
        <f>E23+E24+E22+E21</f>
        <v>1082</v>
      </c>
      <c r="J24" s="379">
        <f>F23+F24+F22+F21</f>
        <v>210957</v>
      </c>
    </row>
    <row r="25" spans="1:10" ht="13.5" thickBot="1" x14ac:dyDescent="0.25">
      <c r="A25" s="329"/>
      <c r="B25" s="330">
        <v>18</v>
      </c>
      <c r="C25" s="331"/>
      <c r="D25" s="332"/>
      <c r="E25" s="333" t="s">
        <v>6</v>
      </c>
      <c r="F25" s="334">
        <f>F8+F9+F10+F11+F12+F13+F14+F15+F16+F17+F18+F19+F21+F22+F23+F24</f>
        <v>5325503</v>
      </c>
      <c r="G25" s="335"/>
      <c r="H25" s="387"/>
      <c r="I25" s="336"/>
      <c r="J25" s="337">
        <f>J8+J9+J10+J11+J12+J13+J14+J15+J16+J17+J18+J19+J21+J22+J23+J24</f>
        <v>5325503</v>
      </c>
    </row>
    <row r="26" spans="1:10" x14ac:dyDescent="0.2">
      <c r="B26" s="388" t="s">
        <v>119</v>
      </c>
      <c r="E26" s="388"/>
      <c r="F26" s="421"/>
      <c r="G26" s="388"/>
      <c r="H26" s="388"/>
      <c r="I26" s="388"/>
    </row>
    <row r="27" spans="1:10" x14ac:dyDescent="0.2">
      <c r="B27" s="388" t="s">
        <v>288</v>
      </c>
      <c r="E27" s="388"/>
      <c r="F27" s="388"/>
      <c r="G27" s="388"/>
      <c r="H27" s="388"/>
      <c r="I27" s="388"/>
    </row>
    <row r="28" spans="1:10" x14ac:dyDescent="0.2">
      <c r="B28" s="388" t="s">
        <v>173</v>
      </c>
      <c r="E28" s="388"/>
      <c r="F28" s="388"/>
      <c r="G28" s="388"/>
      <c r="H28" s="388"/>
      <c r="I28" s="388"/>
    </row>
    <row r="29" spans="1:10" x14ac:dyDescent="0.2">
      <c r="B29" s="388" t="s">
        <v>120</v>
      </c>
      <c r="E29" s="388"/>
      <c r="F29" s="388"/>
      <c r="G29" s="388"/>
      <c r="H29" s="388"/>
      <c r="I29" s="388"/>
    </row>
    <row r="30" spans="1:10" x14ac:dyDescent="0.2">
      <c r="B30" s="388" t="s">
        <v>121</v>
      </c>
      <c r="E30" s="388"/>
      <c r="F30" s="388"/>
      <c r="G30" s="388"/>
      <c r="H30" s="388"/>
      <c r="I30" s="388"/>
    </row>
    <row r="31" spans="1:10" x14ac:dyDescent="0.2">
      <c r="D31" s="211"/>
      <c r="E31" s="211"/>
    </row>
    <row r="32" spans="1:10" x14ac:dyDescent="0.2">
      <c r="C32" s="338"/>
      <c r="D32" s="211"/>
      <c r="E32" s="211"/>
    </row>
    <row r="33" spans="4:5" x14ac:dyDescent="0.2">
      <c r="D33" s="211"/>
      <c r="E33" s="211"/>
    </row>
    <row r="34" spans="4:5" x14ac:dyDescent="0.2">
      <c r="D34" s="211"/>
      <c r="E34" s="211"/>
    </row>
  </sheetData>
  <mergeCells count="19">
    <mergeCell ref="H6:J6"/>
    <mergeCell ref="D18:E18"/>
    <mergeCell ref="F20:G20"/>
    <mergeCell ref="D8:E8"/>
    <mergeCell ref="D9:E9"/>
    <mergeCell ref="D10:E10"/>
    <mergeCell ref="D12:E12"/>
    <mergeCell ref="D13:E13"/>
    <mergeCell ref="D11:E11"/>
    <mergeCell ref="D19:E19"/>
    <mergeCell ref="D15:E15"/>
    <mergeCell ref="D16:E16"/>
    <mergeCell ref="D17:E17"/>
    <mergeCell ref="D14:E14"/>
    <mergeCell ref="C3:E3"/>
    <mergeCell ref="C4:E4"/>
    <mergeCell ref="D7:E7"/>
    <mergeCell ref="D6:E6"/>
    <mergeCell ref="C5:G5"/>
  </mergeCells>
  <phoneticPr fontId="43" type="noConversion"/>
  <printOptions horizontalCentered="1"/>
  <pageMargins left="0.55118110236220474" right="0.55118110236220474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94"/>
  <sheetViews>
    <sheetView tabSelected="1" zoomScale="115" zoomScaleNormal="115" workbookViewId="0">
      <pane ySplit="7" topLeftCell="A8" activePane="bottomLeft" state="frozen"/>
      <selection activeCell="C1" sqref="C1"/>
      <selection pane="bottomLeft" activeCell="L2" sqref="L2"/>
    </sheetView>
  </sheetViews>
  <sheetFormatPr defaultColWidth="13.42578125" defaultRowHeight="12.75" x14ac:dyDescent="0.2"/>
  <cols>
    <col min="1" max="1" width="4.42578125" style="395" customWidth="1"/>
    <col min="2" max="2" width="5.28515625" style="395" customWidth="1"/>
    <col min="3" max="3" width="19" style="395" customWidth="1"/>
    <col min="4" max="4" width="7.42578125" style="395" customWidth="1"/>
    <col min="5" max="5" width="7.140625" style="395" customWidth="1"/>
    <col min="6" max="6" width="6.7109375" style="395" customWidth="1"/>
    <col min="7" max="7" width="8.140625" style="395" customWidth="1"/>
    <col min="8" max="8" width="9" style="395" customWidth="1"/>
    <col min="9" max="9" width="8.7109375" style="395" customWidth="1"/>
    <col min="10" max="10" width="13.42578125" style="395"/>
    <col min="11" max="11" width="14.28515625" style="426" customWidth="1"/>
    <col min="12" max="12" width="13" style="426" customWidth="1"/>
    <col min="13" max="13" width="12.28515625" style="426" customWidth="1"/>
    <col min="14" max="14" width="12.85546875" style="426" customWidth="1"/>
    <col min="15" max="15" width="13" style="426" customWidth="1"/>
    <col min="16" max="16" width="9" style="426" customWidth="1"/>
    <col min="17" max="17" width="12.7109375" style="426" customWidth="1"/>
    <col min="18" max="18" width="11.85546875" style="426" customWidth="1"/>
    <col min="19" max="19" width="8.28515625" style="426" customWidth="1"/>
    <col min="20" max="20" width="10.7109375" style="395" customWidth="1"/>
    <col min="21" max="21" width="5.28515625" style="395" customWidth="1"/>
    <col min="22" max="16384" width="13.42578125" style="395"/>
  </cols>
  <sheetData>
    <row r="1" spans="1:21" x14ac:dyDescent="0.2">
      <c r="A1" s="393"/>
      <c r="B1" s="394" t="s">
        <v>316</v>
      </c>
      <c r="C1" s="394"/>
      <c r="D1" s="393"/>
      <c r="E1" s="393"/>
      <c r="F1" s="393"/>
      <c r="G1" s="393"/>
      <c r="H1" s="393"/>
      <c r="I1" s="393"/>
      <c r="J1" s="393"/>
      <c r="K1" s="424"/>
      <c r="L1" s="424"/>
      <c r="M1" s="424"/>
      <c r="N1" s="424"/>
      <c r="O1" s="424"/>
      <c r="P1" s="424"/>
      <c r="Q1" s="424"/>
      <c r="R1" s="424"/>
      <c r="S1" s="424"/>
      <c r="T1" s="393"/>
      <c r="U1" s="393"/>
    </row>
    <row r="2" spans="1:21" x14ac:dyDescent="0.2">
      <c r="A2" s="393"/>
      <c r="B2" s="396" t="s">
        <v>73</v>
      </c>
      <c r="C2" s="397" t="s">
        <v>320</v>
      </c>
      <c r="E2" s="393"/>
      <c r="F2" s="393"/>
      <c r="G2" s="393"/>
      <c r="H2" s="393"/>
      <c r="I2" s="393"/>
      <c r="J2" s="393"/>
      <c r="K2" s="424"/>
      <c r="L2" s="424"/>
      <c r="M2" s="424"/>
      <c r="N2" s="424"/>
      <c r="O2" s="424"/>
      <c r="P2" s="424"/>
      <c r="Q2" s="424"/>
      <c r="R2" s="424"/>
      <c r="S2" s="424"/>
      <c r="T2" s="393"/>
      <c r="U2" s="393"/>
    </row>
    <row r="3" spans="1:21" ht="52.5" customHeight="1" x14ac:dyDescent="0.2">
      <c r="A3" s="398"/>
      <c r="B3" s="560" t="s">
        <v>321</v>
      </c>
      <c r="C3" s="560"/>
      <c r="D3" s="560"/>
      <c r="E3" s="560"/>
      <c r="F3" s="560"/>
      <c r="G3" s="560"/>
      <c r="H3" s="560"/>
      <c r="I3" s="560"/>
      <c r="J3" s="560"/>
      <c r="K3" s="425"/>
      <c r="L3" s="425"/>
      <c r="M3" s="425"/>
      <c r="N3" s="425"/>
      <c r="O3" s="425"/>
      <c r="P3" s="425"/>
      <c r="Q3" s="425"/>
      <c r="R3" s="425"/>
      <c r="S3" s="425"/>
      <c r="T3" s="399"/>
      <c r="U3" s="399"/>
    </row>
    <row r="4" spans="1:21" x14ac:dyDescent="0.2">
      <c r="A4" s="398"/>
      <c r="B4" s="555"/>
      <c r="C4" s="555"/>
      <c r="D4" s="555"/>
      <c r="E4" s="555"/>
      <c r="F4" s="400"/>
      <c r="G4" s="400"/>
      <c r="H4" s="400"/>
      <c r="I4" s="400"/>
      <c r="J4" s="393"/>
      <c r="K4" s="563" t="s">
        <v>174</v>
      </c>
      <c r="L4" s="564"/>
      <c r="M4" s="564"/>
      <c r="N4" s="564"/>
      <c r="O4" s="564"/>
      <c r="P4" s="564"/>
      <c r="Q4" s="564"/>
      <c r="R4" s="564"/>
      <c r="S4" s="564"/>
      <c r="T4" s="565"/>
    </row>
    <row r="5" spans="1:21" ht="45" customHeight="1" x14ac:dyDescent="0.2">
      <c r="A5" s="550" t="s">
        <v>132</v>
      </c>
      <c r="B5" s="566" t="s">
        <v>281</v>
      </c>
      <c r="C5" s="566" t="s">
        <v>124</v>
      </c>
      <c r="D5" s="556" t="s">
        <v>133</v>
      </c>
      <c r="E5" s="557"/>
      <c r="F5" s="558"/>
      <c r="G5" s="556" t="s">
        <v>158</v>
      </c>
      <c r="H5" s="557"/>
      <c r="I5" s="558"/>
      <c r="J5" s="561" t="s">
        <v>136</v>
      </c>
      <c r="K5" s="552" t="s">
        <v>313</v>
      </c>
      <c r="L5" s="559" t="s">
        <v>311</v>
      </c>
      <c r="M5" s="559" t="s">
        <v>312</v>
      </c>
      <c r="N5" s="442"/>
      <c r="O5" s="442"/>
      <c r="P5" s="442"/>
      <c r="Q5" s="442"/>
      <c r="R5" s="442"/>
      <c r="S5" s="442"/>
      <c r="T5" s="553" t="s">
        <v>137</v>
      </c>
      <c r="U5" s="553" t="s">
        <v>138</v>
      </c>
    </row>
    <row r="6" spans="1:21" s="405" customFormat="1" ht="66" customHeight="1" x14ac:dyDescent="0.2">
      <c r="A6" s="551"/>
      <c r="B6" s="567"/>
      <c r="C6" s="567"/>
      <c r="D6" s="401" t="s">
        <v>290</v>
      </c>
      <c r="E6" s="402" t="s">
        <v>84</v>
      </c>
      <c r="F6" s="402" t="s">
        <v>85</v>
      </c>
      <c r="G6" s="403" t="s">
        <v>291</v>
      </c>
      <c r="H6" s="404" t="s">
        <v>134</v>
      </c>
      <c r="I6" s="404" t="s">
        <v>135</v>
      </c>
      <c r="J6" s="562"/>
      <c r="K6" s="552"/>
      <c r="L6" s="559"/>
      <c r="M6" s="559"/>
      <c r="N6" s="441" t="s">
        <v>308</v>
      </c>
      <c r="O6" s="443" t="s">
        <v>307</v>
      </c>
      <c r="P6" s="441" t="s">
        <v>304</v>
      </c>
      <c r="Q6" s="441" t="s">
        <v>317</v>
      </c>
      <c r="R6" s="441" t="s">
        <v>305</v>
      </c>
      <c r="S6" s="441" t="s">
        <v>306</v>
      </c>
      <c r="T6" s="554"/>
      <c r="U6" s="554"/>
    </row>
    <row r="7" spans="1:21" x14ac:dyDescent="0.2">
      <c r="A7" s="406">
        <v>0</v>
      </c>
      <c r="B7" s="406">
        <v>1</v>
      </c>
      <c r="C7" s="406">
        <v>2</v>
      </c>
      <c r="D7" s="406" t="s">
        <v>126</v>
      </c>
      <c r="E7" s="406">
        <v>4</v>
      </c>
      <c r="F7" s="406">
        <v>5</v>
      </c>
      <c r="G7" s="406" t="s">
        <v>127</v>
      </c>
      <c r="H7" s="406">
        <v>7</v>
      </c>
      <c r="I7" s="406">
        <v>8</v>
      </c>
      <c r="J7" s="407" t="s">
        <v>128</v>
      </c>
      <c r="K7" s="422" t="s">
        <v>315</v>
      </c>
      <c r="L7" s="422">
        <v>11</v>
      </c>
      <c r="M7" s="422">
        <v>12</v>
      </c>
      <c r="N7" s="422" t="s">
        <v>318</v>
      </c>
      <c r="O7" s="422">
        <v>14</v>
      </c>
      <c r="P7" s="422">
        <v>15</v>
      </c>
      <c r="Q7" s="422">
        <v>16</v>
      </c>
      <c r="R7" s="422">
        <v>17</v>
      </c>
      <c r="S7" s="422">
        <v>18</v>
      </c>
      <c r="T7" s="422">
        <v>19</v>
      </c>
      <c r="U7" s="408">
        <v>20</v>
      </c>
    </row>
    <row r="8" spans="1:21" s="392" customFormat="1" ht="13.5" customHeight="1" x14ac:dyDescent="0.2">
      <c r="A8" s="402">
        <v>1</v>
      </c>
      <c r="B8" s="453" t="s">
        <v>281</v>
      </c>
      <c r="C8" s="427" t="s">
        <v>215</v>
      </c>
      <c r="D8" s="409">
        <f>E8+F8</f>
        <v>96</v>
      </c>
      <c r="E8" s="389">
        <v>33</v>
      </c>
      <c r="F8" s="389">
        <v>63</v>
      </c>
      <c r="G8" s="409">
        <f>H8+I8</f>
        <v>250</v>
      </c>
      <c r="H8" s="389">
        <v>32</v>
      </c>
      <c r="I8" s="389">
        <v>218</v>
      </c>
      <c r="J8" s="410">
        <f>D8+G8</f>
        <v>346</v>
      </c>
      <c r="K8" s="428">
        <f>L8+M8</f>
        <v>4851224</v>
      </c>
      <c r="L8" s="447">
        <v>2100024</v>
      </c>
      <c r="M8" s="428">
        <v>2751200</v>
      </c>
      <c r="N8" s="446">
        <f>O8+P8+Q8+R8+S8</f>
        <v>2100024</v>
      </c>
      <c r="O8" s="447">
        <v>1720118</v>
      </c>
      <c r="P8" s="447">
        <v>0</v>
      </c>
      <c r="Q8" s="447">
        <v>41986</v>
      </c>
      <c r="R8" s="447">
        <v>191470</v>
      </c>
      <c r="S8" s="428">
        <v>146450</v>
      </c>
      <c r="T8" s="391">
        <v>0</v>
      </c>
      <c r="U8" s="411"/>
    </row>
    <row r="9" spans="1:21" s="392" customFormat="1" ht="15.75" customHeight="1" x14ac:dyDescent="0.2">
      <c r="A9" s="412">
        <v>2</v>
      </c>
      <c r="B9" s="453" t="str">
        <f>B8</f>
        <v>HARGHITA</v>
      </c>
      <c r="C9" s="427" t="s">
        <v>216</v>
      </c>
      <c r="D9" s="409">
        <f t="shared" ref="D9:D72" si="0">E9+F9</f>
        <v>131</v>
      </c>
      <c r="E9" s="389">
        <v>26</v>
      </c>
      <c r="F9" s="389">
        <v>105</v>
      </c>
      <c r="G9" s="409">
        <f t="shared" ref="G9:G72" si="1">H9+I9</f>
        <v>200</v>
      </c>
      <c r="H9" s="389">
        <v>42</v>
      </c>
      <c r="I9" s="389">
        <v>158</v>
      </c>
      <c r="J9" s="410">
        <f t="shared" ref="J9:J72" si="2">D9+G9</f>
        <v>331</v>
      </c>
      <c r="K9" s="428">
        <f t="shared" ref="K9:K72" si="3">L9+M9</f>
        <v>4722726</v>
      </c>
      <c r="L9" s="428">
        <v>2569302</v>
      </c>
      <c r="M9" s="428">
        <v>2153424</v>
      </c>
      <c r="N9" s="446">
        <f t="shared" ref="N9:N72" si="4">O9+P9+Q9+R9+S9</f>
        <v>2569302</v>
      </c>
      <c r="O9" s="391">
        <v>2513899</v>
      </c>
      <c r="P9" s="391">
        <v>0</v>
      </c>
      <c r="Q9" s="391">
        <v>55403</v>
      </c>
      <c r="R9" s="391">
        <v>0</v>
      </c>
      <c r="S9" s="391">
        <v>0</v>
      </c>
      <c r="T9" s="391">
        <v>0</v>
      </c>
      <c r="U9" s="411"/>
    </row>
    <row r="10" spans="1:21" s="392" customFormat="1" x14ac:dyDescent="0.2">
      <c r="A10" s="402">
        <v>3</v>
      </c>
      <c r="B10" s="453" t="str">
        <f t="shared" ref="B10:B73" si="5">B9</f>
        <v>HARGHITA</v>
      </c>
      <c r="C10" s="449" t="s">
        <v>217</v>
      </c>
      <c r="D10" s="409">
        <f t="shared" si="0"/>
        <v>1</v>
      </c>
      <c r="E10" s="389">
        <v>1</v>
      </c>
      <c r="F10" s="389">
        <v>0</v>
      </c>
      <c r="G10" s="409">
        <f t="shared" si="1"/>
        <v>19</v>
      </c>
      <c r="H10" s="389">
        <v>3</v>
      </c>
      <c r="I10" s="389">
        <v>16</v>
      </c>
      <c r="J10" s="410">
        <f t="shared" si="2"/>
        <v>20</v>
      </c>
      <c r="K10" s="428">
        <f t="shared" si="3"/>
        <v>181214</v>
      </c>
      <c r="L10" s="428">
        <v>21228</v>
      </c>
      <c r="M10" s="428">
        <v>159986</v>
      </c>
      <c r="N10" s="446">
        <f t="shared" si="4"/>
        <v>21228</v>
      </c>
      <c r="O10" s="423">
        <v>18678</v>
      </c>
      <c r="P10" s="423">
        <v>0</v>
      </c>
      <c r="Q10" s="423">
        <v>468</v>
      </c>
      <c r="R10" s="423">
        <v>2082</v>
      </c>
      <c r="S10" s="391">
        <v>0</v>
      </c>
      <c r="T10" s="391">
        <v>0</v>
      </c>
      <c r="U10" s="411"/>
    </row>
    <row r="11" spans="1:21" s="392" customFormat="1" ht="12" customHeight="1" x14ac:dyDescent="0.2">
      <c r="A11" s="412">
        <v>4</v>
      </c>
      <c r="B11" s="453" t="str">
        <f>B10</f>
        <v>HARGHITA</v>
      </c>
      <c r="C11" s="449" t="s">
        <v>218</v>
      </c>
      <c r="D11" s="409">
        <f t="shared" si="0"/>
        <v>42</v>
      </c>
      <c r="E11" s="389">
        <v>7</v>
      </c>
      <c r="F11" s="389">
        <v>35</v>
      </c>
      <c r="G11" s="409">
        <f t="shared" si="1"/>
        <v>29</v>
      </c>
      <c r="H11" s="389">
        <v>2</v>
      </c>
      <c r="I11" s="389">
        <v>27</v>
      </c>
      <c r="J11" s="410">
        <f t="shared" si="2"/>
        <v>71</v>
      </c>
      <c r="K11" s="428">
        <f t="shared" si="3"/>
        <v>1327713</v>
      </c>
      <c r="L11" s="447">
        <v>1013871</v>
      </c>
      <c r="M11" s="428">
        <v>313842</v>
      </c>
      <c r="N11" s="446">
        <f t="shared" si="4"/>
        <v>1013871</v>
      </c>
      <c r="O11" s="452">
        <v>849843</v>
      </c>
      <c r="P11" s="391">
        <v>0</v>
      </c>
      <c r="Q11" s="391">
        <v>19000</v>
      </c>
      <c r="R11" s="391">
        <v>82678</v>
      </c>
      <c r="S11" s="391">
        <v>62350</v>
      </c>
      <c r="T11" s="391">
        <v>0</v>
      </c>
      <c r="U11" s="413"/>
    </row>
    <row r="12" spans="1:21" s="392" customFormat="1" x14ac:dyDescent="0.2">
      <c r="A12" s="402">
        <v>5</v>
      </c>
      <c r="B12" s="453" t="str">
        <f>B11</f>
        <v>HARGHITA</v>
      </c>
      <c r="C12" s="427" t="s">
        <v>219</v>
      </c>
      <c r="D12" s="409">
        <f t="shared" si="0"/>
        <v>2</v>
      </c>
      <c r="E12" s="389">
        <v>1</v>
      </c>
      <c r="F12" s="389">
        <v>1</v>
      </c>
      <c r="G12" s="409">
        <f t="shared" si="1"/>
        <v>28</v>
      </c>
      <c r="H12" s="389">
        <v>1</v>
      </c>
      <c r="I12" s="389">
        <v>27</v>
      </c>
      <c r="J12" s="410">
        <f t="shared" si="2"/>
        <v>30</v>
      </c>
      <c r="K12" s="428">
        <f t="shared" si="3"/>
        <v>340250</v>
      </c>
      <c r="L12" s="428">
        <v>51585</v>
      </c>
      <c r="M12" s="428">
        <v>288665</v>
      </c>
      <c r="N12" s="446">
        <f t="shared" si="4"/>
        <v>51585</v>
      </c>
      <c r="O12" s="391">
        <v>44047</v>
      </c>
      <c r="P12" s="391">
        <v>0</v>
      </c>
      <c r="Q12" s="391">
        <v>1046</v>
      </c>
      <c r="R12" s="391">
        <v>5042</v>
      </c>
      <c r="S12" s="391">
        <v>1450</v>
      </c>
      <c r="T12" s="391">
        <v>0</v>
      </c>
      <c r="U12" s="411"/>
    </row>
    <row r="13" spans="1:21" s="392" customFormat="1" x14ac:dyDescent="0.2">
      <c r="A13" s="412">
        <v>6</v>
      </c>
      <c r="B13" s="453" t="str">
        <f t="shared" si="5"/>
        <v>HARGHITA</v>
      </c>
      <c r="C13" s="427" t="s">
        <v>220</v>
      </c>
      <c r="D13" s="409">
        <f t="shared" si="0"/>
        <v>27</v>
      </c>
      <c r="E13" s="389">
        <v>5</v>
      </c>
      <c r="F13" s="389">
        <v>22</v>
      </c>
      <c r="G13" s="409">
        <f t="shared" si="1"/>
        <v>55</v>
      </c>
      <c r="H13" s="389">
        <v>5</v>
      </c>
      <c r="I13" s="389">
        <v>50</v>
      </c>
      <c r="J13" s="410">
        <f t="shared" si="2"/>
        <v>82</v>
      </c>
      <c r="K13" s="428">
        <f t="shared" si="3"/>
        <v>1175753</v>
      </c>
      <c r="L13" s="428">
        <v>599333</v>
      </c>
      <c r="M13" s="428">
        <v>576420</v>
      </c>
      <c r="N13" s="446">
        <f t="shared" si="4"/>
        <v>599333</v>
      </c>
      <c r="O13" s="391">
        <v>532064</v>
      </c>
      <c r="P13" s="391">
        <v>0</v>
      </c>
      <c r="Q13" s="391">
        <v>13137</v>
      </c>
      <c r="R13" s="391">
        <v>54132</v>
      </c>
      <c r="S13" s="391">
        <v>0</v>
      </c>
      <c r="T13" s="391">
        <v>0</v>
      </c>
      <c r="U13" s="411"/>
    </row>
    <row r="14" spans="1:21" s="392" customFormat="1" x14ac:dyDescent="0.2">
      <c r="A14" s="402">
        <v>7</v>
      </c>
      <c r="B14" s="453" t="str">
        <f t="shared" si="5"/>
        <v>HARGHITA</v>
      </c>
      <c r="C14" s="427" t="s">
        <v>221</v>
      </c>
      <c r="D14" s="409">
        <f t="shared" si="0"/>
        <v>36</v>
      </c>
      <c r="E14" s="389">
        <v>16</v>
      </c>
      <c r="F14" s="389">
        <v>20</v>
      </c>
      <c r="G14" s="409">
        <f t="shared" si="1"/>
        <v>160</v>
      </c>
      <c r="H14" s="389">
        <v>14</v>
      </c>
      <c r="I14" s="389">
        <v>146</v>
      </c>
      <c r="J14" s="410">
        <f t="shared" si="2"/>
        <v>196</v>
      </c>
      <c r="K14" s="428">
        <f t="shared" si="3"/>
        <v>2497987</v>
      </c>
      <c r="L14" s="428">
        <v>696263</v>
      </c>
      <c r="M14" s="428">
        <v>1801724</v>
      </c>
      <c r="N14" s="446">
        <f t="shared" si="4"/>
        <v>696263</v>
      </c>
      <c r="O14" s="391">
        <v>616533</v>
      </c>
      <c r="P14" s="391">
        <v>0</v>
      </c>
      <c r="Q14" s="391">
        <v>15188</v>
      </c>
      <c r="R14" s="391">
        <v>64542</v>
      </c>
      <c r="S14" s="391">
        <v>0</v>
      </c>
      <c r="T14" s="391">
        <v>0</v>
      </c>
      <c r="U14" s="411"/>
    </row>
    <row r="15" spans="1:21" s="392" customFormat="1" x14ac:dyDescent="0.2">
      <c r="A15" s="412">
        <v>8</v>
      </c>
      <c r="B15" s="453" t="str">
        <f t="shared" si="5"/>
        <v>HARGHITA</v>
      </c>
      <c r="C15" s="449" t="s">
        <v>222</v>
      </c>
      <c r="D15" s="409">
        <f t="shared" si="0"/>
        <v>91</v>
      </c>
      <c r="E15" s="389">
        <v>22</v>
      </c>
      <c r="F15" s="389">
        <v>69</v>
      </c>
      <c r="G15" s="409">
        <f t="shared" si="1"/>
        <v>94</v>
      </c>
      <c r="H15" s="389">
        <v>2</v>
      </c>
      <c r="I15" s="389">
        <v>92</v>
      </c>
      <c r="J15" s="410">
        <f t="shared" si="2"/>
        <v>185</v>
      </c>
      <c r="K15" s="428">
        <f t="shared" si="3"/>
        <v>2836879</v>
      </c>
      <c r="L15" s="428">
        <v>1855380</v>
      </c>
      <c r="M15" s="428">
        <v>981499</v>
      </c>
      <c r="N15" s="446">
        <f t="shared" si="4"/>
        <v>1855380</v>
      </c>
      <c r="O15" s="391">
        <v>1522650</v>
      </c>
      <c r="P15" s="391">
        <v>0</v>
      </c>
      <c r="Q15" s="391">
        <v>39960</v>
      </c>
      <c r="R15" s="391">
        <v>176770</v>
      </c>
      <c r="S15" s="391">
        <v>116000</v>
      </c>
      <c r="T15" s="391">
        <v>0</v>
      </c>
      <c r="U15" s="411"/>
    </row>
    <row r="16" spans="1:21" s="392" customFormat="1" x14ac:dyDescent="0.2">
      <c r="A16" s="402">
        <v>9</v>
      </c>
      <c r="B16" s="453" t="str">
        <f t="shared" si="5"/>
        <v>HARGHITA</v>
      </c>
      <c r="C16" s="449" t="s">
        <v>223</v>
      </c>
      <c r="D16" s="409">
        <f t="shared" si="0"/>
        <v>47</v>
      </c>
      <c r="E16" s="389">
        <v>9</v>
      </c>
      <c r="F16" s="389">
        <v>38</v>
      </c>
      <c r="G16" s="409">
        <f t="shared" si="1"/>
        <v>55</v>
      </c>
      <c r="H16" s="389">
        <v>5</v>
      </c>
      <c r="I16" s="389">
        <v>50</v>
      </c>
      <c r="J16" s="410">
        <f t="shared" si="2"/>
        <v>102</v>
      </c>
      <c r="K16" s="428">
        <f t="shared" si="3"/>
        <v>1488654</v>
      </c>
      <c r="L16" s="428">
        <v>902266</v>
      </c>
      <c r="M16" s="428">
        <v>586388</v>
      </c>
      <c r="N16" s="446">
        <f t="shared" si="4"/>
        <v>902266</v>
      </c>
      <c r="O16" s="391">
        <v>787650</v>
      </c>
      <c r="P16" s="391">
        <v>16928</v>
      </c>
      <c r="Q16" s="391">
        <v>19515</v>
      </c>
      <c r="R16" s="391">
        <v>78173</v>
      </c>
      <c r="S16" s="391">
        <v>0</v>
      </c>
      <c r="T16" s="391">
        <v>0</v>
      </c>
      <c r="U16" s="411"/>
    </row>
    <row r="17" spans="1:21" s="392" customFormat="1" x14ac:dyDescent="0.2">
      <c r="A17" s="412">
        <v>10</v>
      </c>
      <c r="B17" s="453" t="str">
        <f t="shared" si="5"/>
        <v>HARGHITA</v>
      </c>
      <c r="C17" s="449" t="s">
        <v>224</v>
      </c>
      <c r="D17" s="409">
        <f t="shared" si="0"/>
        <v>27</v>
      </c>
      <c r="E17" s="389">
        <v>0</v>
      </c>
      <c r="F17" s="389">
        <v>27</v>
      </c>
      <c r="G17" s="409">
        <f t="shared" si="1"/>
        <v>5</v>
      </c>
      <c r="H17" s="389">
        <v>0</v>
      </c>
      <c r="I17" s="389">
        <v>5</v>
      </c>
      <c r="J17" s="410">
        <f t="shared" si="2"/>
        <v>32</v>
      </c>
      <c r="K17" s="428">
        <f t="shared" si="3"/>
        <v>559715</v>
      </c>
      <c r="L17" s="428">
        <v>507470</v>
      </c>
      <c r="M17" s="428">
        <v>52245</v>
      </c>
      <c r="N17" s="446">
        <f t="shared" si="4"/>
        <v>507470</v>
      </c>
      <c r="O17" s="391">
        <v>479374</v>
      </c>
      <c r="P17" s="391">
        <v>0</v>
      </c>
      <c r="Q17" s="391">
        <v>11240</v>
      </c>
      <c r="R17" s="391">
        <v>16856</v>
      </c>
      <c r="S17" s="391">
        <v>0</v>
      </c>
      <c r="T17" s="444">
        <v>0</v>
      </c>
      <c r="U17" s="411"/>
    </row>
    <row r="18" spans="1:21" s="392" customFormat="1" x14ac:dyDescent="0.2">
      <c r="A18" s="402">
        <v>11</v>
      </c>
      <c r="B18" s="453" t="str">
        <f t="shared" si="5"/>
        <v>HARGHITA</v>
      </c>
      <c r="C18" s="449" t="s">
        <v>225</v>
      </c>
      <c r="D18" s="409">
        <f t="shared" si="0"/>
        <v>23</v>
      </c>
      <c r="E18" s="389">
        <v>3</v>
      </c>
      <c r="F18" s="389">
        <v>20</v>
      </c>
      <c r="G18" s="409">
        <f t="shared" si="1"/>
        <v>5</v>
      </c>
      <c r="H18" s="389">
        <v>1</v>
      </c>
      <c r="I18" s="389">
        <v>4</v>
      </c>
      <c r="J18" s="410">
        <f t="shared" si="2"/>
        <v>28</v>
      </c>
      <c r="K18" s="428">
        <f t="shared" si="3"/>
        <v>513160</v>
      </c>
      <c r="L18" s="428">
        <v>445552</v>
      </c>
      <c r="M18" s="428">
        <v>67608</v>
      </c>
      <c r="N18" s="446">
        <f t="shared" si="4"/>
        <v>445552</v>
      </c>
      <c r="O18" s="391">
        <v>389854</v>
      </c>
      <c r="P18" s="391">
        <v>0</v>
      </c>
      <c r="Q18" s="391">
        <v>9807</v>
      </c>
      <c r="R18" s="391">
        <v>45891</v>
      </c>
      <c r="S18" s="391">
        <v>0</v>
      </c>
      <c r="T18" s="391">
        <v>0</v>
      </c>
      <c r="U18" s="411"/>
    </row>
    <row r="19" spans="1:21" s="392" customFormat="1" x14ac:dyDescent="0.2">
      <c r="A19" s="412">
        <v>12</v>
      </c>
      <c r="B19" s="453" t="str">
        <f t="shared" si="5"/>
        <v>HARGHITA</v>
      </c>
      <c r="C19" s="449" t="s">
        <v>226</v>
      </c>
      <c r="D19" s="409">
        <f t="shared" si="0"/>
        <v>25</v>
      </c>
      <c r="E19" s="389">
        <v>1</v>
      </c>
      <c r="F19" s="389">
        <v>24</v>
      </c>
      <c r="G19" s="409">
        <f t="shared" si="1"/>
        <v>18</v>
      </c>
      <c r="H19" s="389">
        <v>0</v>
      </c>
      <c r="I19" s="389">
        <v>18</v>
      </c>
      <c r="J19" s="410">
        <f t="shared" si="2"/>
        <v>43</v>
      </c>
      <c r="K19" s="428">
        <f t="shared" si="3"/>
        <v>718144</v>
      </c>
      <c r="L19" s="428">
        <v>520882</v>
      </c>
      <c r="M19" s="428">
        <v>197262</v>
      </c>
      <c r="N19" s="446">
        <f t="shared" si="4"/>
        <v>520882</v>
      </c>
      <c r="O19" s="391">
        <v>429851</v>
      </c>
      <c r="P19" s="391">
        <v>0</v>
      </c>
      <c r="Q19" s="391">
        <v>10402</v>
      </c>
      <c r="R19" s="391">
        <v>47279</v>
      </c>
      <c r="S19" s="391">
        <v>33350</v>
      </c>
      <c r="T19" s="391">
        <v>0</v>
      </c>
      <c r="U19" s="414"/>
    </row>
    <row r="20" spans="1:21" s="392" customFormat="1" x14ac:dyDescent="0.2">
      <c r="A20" s="402">
        <v>13</v>
      </c>
      <c r="B20" s="453" t="str">
        <f t="shared" si="5"/>
        <v>HARGHITA</v>
      </c>
      <c r="C20" s="448" t="s">
        <v>227</v>
      </c>
      <c r="D20" s="409">
        <f t="shared" si="0"/>
        <v>10</v>
      </c>
      <c r="E20" s="389">
        <v>1</v>
      </c>
      <c r="F20" s="389">
        <v>9</v>
      </c>
      <c r="G20" s="409">
        <f t="shared" si="1"/>
        <v>13</v>
      </c>
      <c r="H20" s="389">
        <v>1</v>
      </c>
      <c r="I20" s="389">
        <v>12</v>
      </c>
      <c r="J20" s="410">
        <f t="shared" si="2"/>
        <v>23</v>
      </c>
      <c r="K20" s="428">
        <f t="shared" si="3"/>
        <v>336991</v>
      </c>
      <c r="L20" s="447">
        <v>188489</v>
      </c>
      <c r="M20" s="447">
        <v>148502</v>
      </c>
      <c r="N20" s="446">
        <f t="shared" si="4"/>
        <v>188489</v>
      </c>
      <c r="O20" s="391">
        <v>165285</v>
      </c>
      <c r="P20" s="391">
        <v>0</v>
      </c>
      <c r="Q20" s="391">
        <v>4146</v>
      </c>
      <c r="R20" s="391">
        <v>19058</v>
      </c>
      <c r="S20" s="391">
        <v>0</v>
      </c>
      <c r="T20" s="391">
        <v>0</v>
      </c>
      <c r="U20" s="411"/>
    </row>
    <row r="21" spans="1:21" s="392" customFormat="1" x14ac:dyDescent="0.2">
      <c r="A21" s="412">
        <v>14</v>
      </c>
      <c r="B21" s="453" t="str">
        <f t="shared" si="5"/>
        <v>HARGHITA</v>
      </c>
      <c r="C21" s="448" t="s">
        <v>228</v>
      </c>
      <c r="D21" s="409">
        <f t="shared" si="0"/>
        <v>14</v>
      </c>
      <c r="E21" s="389">
        <v>4</v>
      </c>
      <c r="F21" s="389">
        <v>10</v>
      </c>
      <c r="G21" s="409">
        <f t="shared" si="1"/>
        <v>2</v>
      </c>
      <c r="H21" s="389">
        <v>0</v>
      </c>
      <c r="I21" s="389">
        <v>2</v>
      </c>
      <c r="J21" s="410">
        <f t="shared" si="2"/>
        <v>16</v>
      </c>
      <c r="K21" s="428">
        <f t="shared" si="3"/>
        <v>319241</v>
      </c>
      <c r="L21" s="447">
        <v>286199</v>
      </c>
      <c r="M21" s="447">
        <v>33042</v>
      </c>
      <c r="N21" s="446">
        <f t="shared" si="4"/>
        <v>286199</v>
      </c>
      <c r="O21" s="391">
        <v>203718</v>
      </c>
      <c r="P21" s="391">
        <v>50929</v>
      </c>
      <c r="Q21" s="391">
        <v>6221</v>
      </c>
      <c r="R21" s="391">
        <v>25331</v>
      </c>
      <c r="S21" s="391">
        <v>0</v>
      </c>
      <c r="T21" s="391">
        <v>0</v>
      </c>
      <c r="U21" s="411"/>
    </row>
    <row r="22" spans="1:21" s="392" customFormat="1" x14ac:dyDescent="0.2">
      <c r="A22" s="402">
        <v>15</v>
      </c>
      <c r="B22" s="453" t="str">
        <f t="shared" si="5"/>
        <v>HARGHITA</v>
      </c>
      <c r="C22" s="427" t="s">
        <v>229</v>
      </c>
      <c r="D22" s="409">
        <f t="shared" si="0"/>
        <v>9</v>
      </c>
      <c r="E22" s="389">
        <v>1</v>
      </c>
      <c r="F22" s="389">
        <v>8</v>
      </c>
      <c r="G22" s="409">
        <f t="shared" si="1"/>
        <v>36</v>
      </c>
      <c r="H22" s="389">
        <v>5</v>
      </c>
      <c r="I22" s="389">
        <v>31</v>
      </c>
      <c r="J22" s="410">
        <f t="shared" si="2"/>
        <v>45</v>
      </c>
      <c r="K22" s="428">
        <f t="shared" si="3"/>
        <v>581387</v>
      </c>
      <c r="L22" s="428">
        <v>188707</v>
      </c>
      <c r="M22" s="428">
        <v>392680</v>
      </c>
      <c r="N22" s="446">
        <f t="shared" si="4"/>
        <v>188707</v>
      </c>
      <c r="O22" s="391">
        <v>124586</v>
      </c>
      <c r="P22" s="391">
        <v>41528</v>
      </c>
      <c r="Q22" s="391">
        <v>4151</v>
      </c>
      <c r="R22" s="391">
        <v>18442</v>
      </c>
      <c r="S22" s="391">
        <v>0</v>
      </c>
      <c r="T22" s="391">
        <v>0</v>
      </c>
      <c r="U22" s="411"/>
    </row>
    <row r="23" spans="1:21" s="392" customFormat="1" x14ac:dyDescent="0.2">
      <c r="A23" s="412">
        <v>16</v>
      </c>
      <c r="B23" s="453" t="str">
        <f t="shared" si="5"/>
        <v>HARGHITA</v>
      </c>
      <c r="C23" s="449" t="s">
        <v>230</v>
      </c>
      <c r="D23" s="409">
        <f t="shared" si="0"/>
        <v>42</v>
      </c>
      <c r="E23" s="389">
        <v>9</v>
      </c>
      <c r="F23" s="389">
        <v>33</v>
      </c>
      <c r="G23" s="409">
        <f t="shared" si="1"/>
        <v>26</v>
      </c>
      <c r="H23" s="389">
        <v>3</v>
      </c>
      <c r="I23" s="389">
        <v>23</v>
      </c>
      <c r="J23" s="410">
        <f t="shared" si="2"/>
        <v>68</v>
      </c>
      <c r="K23" s="428">
        <f t="shared" si="3"/>
        <v>1132397</v>
      </c>
      <c r="L23" s="428">
        <v>894454</v>
      </c>
      <c r="M23" s="428">
        <v>237943</v>
      </c>
      <c r="N23" s="446">
        <f t="shared" si="4"/>
        <v>894454</v>
      </c>
      <c r="O23" s="391">
        <v>739575</v>
      </c>
      <c r="P23" s="391">
        <v>0</v>
      </c>
      <c r="Q23" s="391">
        <v>18447</v>
      </c>
      <c r="R23" s="391">
        <v>80305</v>
      </c>
      <c r="S23" s="391">
        <v>56127</v>
      </c>
      <c r="T23" s="391">
        <v>0</v>
      </c>
      <c r="U23" s="389"/>
    </row>
    <row r="24" spans="1:21" s="392" customFormat="1" x14ac:dyDescent="0.2">
      <c r="A24" s="402">
        <v>17</v>
      </c>
      <c r="B24" s="453" t="str">
        <f t="shared" si="5"/>
        <v>HARGHITA</v>
      </c>
      <c r="C24" s="449" t="s">
        <v>231</v>
      </c>
      <c r="D24" s="409">
        <f t="shared" si="0"/>
        <v>31</v>
      </c>
      <c r="E24" s="389">
        <v>4</v>
      </c>
      <c r="F24" s="389">
        <v>27</v>
      </c>
      <c r="G24" s="409">
        <f t="shared" si="1"/>
        <v>22</v>
      </c>
      <c r="H24" s="389">
        <v>4</v>
      </c>
      <c r="I24" s="389">
        <v>18</v>
      </c>
      <c r="J24" s="410">
        <f t="shared" si="2"/>
        <v>53</v>
      </c>
      <c r="K24" s="428">
        <f t="shared" si="3"/>
        <v>926677</v>
      </c>
      <c r="L24" s="428">
        <v>735883</v>
      </c>
      <c r="M24" s="428">
        <v>190794</v>
      </c>
      <c r="N24" s="446">
        <f t="shared" si="4"/>
        <v>735883</v>
      </c>
      <c r="O24" s="423">
        <v>615729</v>
      </c>
      <c r="P24" s="423">
        <v>0</v>
      </c>
      <c r="Q24" s="423">
        <v>15070</v>
      </c>
      <c r="R24" s="423">
        <v>64484</v>
      </c>
      <c r="S24" s="423">
        <v>40600</v>
      </c>
      <c r="T24" s="391">
        <v>0</v>
      </c>
      <c r="U24" s="411"/>
    </row>
    <row r="25" spans="1:21" s="392" customFormat="1" x14ac:dyDescent="0.2">
      <c r="A25" s="412">
        <v>18</v>
      </c>
      <c r="B25" s="453" t="str">
        <f t="shared" si="5"/>
        <v>HARGHITA</v>
      </c>
      <c r="C25" s="427" t="s">
        <v>232</v>
      </c>
      <c r="D25" s="409">
        <f t="shared" si="0"/>
        <v>12</v>
      </c>
      <c r="E25" s="389">
        <v>3</v>
      </c>
      <c r="F25" s="389">
        <v>9</v>
      </c>
      <c r="G25" s="409">
        <f t="shared" si="1"/>
        <v>15</v>
      </c>
      <c r="H25" s="389">
        <v>0</v>
      </c>
      <c r="I25" s="389">
        <v>15</v>
      </c>
      <c r="J25" s="410">
        <f t="shared" si="2"/>
        <v>27</v>
      </c>
      <c r="K25" s="428">
        <f t="shared" si="3"/>
        <v>386608</v>
      </c>
      <c r="L25" s="428">
        <v>243800</v>
      </c>
      <c r="M25" s="428">
        <v>142808</v>
      </c>
      <c r="N25" s="446">
        <f t="shared" si="4"/>
        <v>243800</v>
      </c>
      <c r="O25" s="391">
        <v>213714</v>
      </c>
      <c r="P25" s="391">
        <v>0</v>
      </c>
      <c r="Q25" s="391">
        <v>5102</v>
      </c>
      <c r="R25" s="391">
        <v>24984</v>
      </c>
      <c r="S25" s="391">
        <v>0</v>
      </c>
      <c r="T25" s="391">
        <v>0</v>
      </c>
      <c r="U25" s="411"/>
    </row>
    <row r="26" spans="1:21" s="392" customFormat="1" x14ac:dyDescent="0.2">
      <c r="A26" s="402">
        <v>19</v>
      </c>
      <c r="B26" s="453" t="str">
        <f t="shared" si="5"/>
        <v>HARGHITA</v>
      </c>
      <c r="C26" s="427" t="s">
        <v>233</v>
      </c>
      <c r="D26" s="409">
        <f t="shared" si="0"/>
        <v>9</v>
      </c>
      <c r="E26" s="389">
        <v>1</v>
      </c>
      <c r="F26" s="389">
        <v>8</v>
      </c>
      <c r="G26" s="409">
        <f t="shared" si="1"/>
        <v>6</v>
      </c>
      <c r="H26" s="389">
        <v>2</v>
      </c>
      <c r="I26" s="389">
        <v>4</v>
      </c>
      <c r="J26" s="410">
        <f t="shared" si="2"/>
        <v>15</v>
      </c>
      <c r="K26" s="428">
        <f t="shared" si="3"/>
        <v>225944</v>
      </c>
      <c r="L26" s="428">
        <v>160622</v>
      </c>
      <c r="M26" s="428">
        <v>65322</v>
      </c>
      <c r="N26" s="446">
        <f t="shared" si="4"/>
        <v>160622</v>
      </c>
      <c r="O26" s="431">
        <v>143872</v>
      </c>
      <c r="P26" s="431">
        <v>0</v>
      </c>
      <c r="Q26" s="431">
        <v>2690</v>
      </c>
      <c r="R26" s="431">
        <v>14060</v>
      </c>
      <c r="S26" s="431">
        <v>0</v>
      </c>
      <c r="T26" s="391">
        <v>0</v>
      </c>
      <c r="U26" s="411"/>
    </row>
    <row r="27" spans="1:21" s="392" customFormat="1" x14ac:dyDescent="0.2">
      <c r="A27" s="412">
        <v>20</v>
      </c>
      <c r="B27" s="453" t="str">
        <f t="shared" si="5"/>
        <v>HARGHITA</v>
      </c>
      <c r="C27" s="427" t="s">
        <v>234</v>
      </c>
      <c r="D27" s="409">
        <f t="shared" si="0"/>
        <v>11</v>
      </c>
      <c r="E27" s="389">
        <v>5</v>
      </c>
      <c r="F27" s="389">
        <v>6</v>
      </c>
      <c r="G27" s="409">
        <f t="shared" si="1"/>
        <v>36</v>
      </c>
      <c r="H27" s="389">
        <v>7</v>
      </c>
      <c r="I27" s="389">
        <v>29</v>
      </c>
      <c r="J27" s="410">
        <f t="shared" si="2"/>
        <v>47</v>
      </c>
      <c r="K27" s="428">
        <f t="shared" si="3"/>
        <v>625676</v>
      </c>
      <c r="L27" s="428">
        <v>218772</v>
      </c>
      <c r="M27" s="428">
        <v>406904</v>
      </c>
      <c r="N27" s="446">
        <f t="shared" si="4"/>
        <v>218772</v>
      </c>
      <c r="O27" s="391">
        <v>214200</v>
      </c>
      <c r="P27" s="391">
        <v>0</v>
      </c>
      <c r="Q27" s="391">
        <v>4572</v>
      </c>
      <c r="R27" s="391">
        <v>0</v>
      </c>
      <c r="S27" s="391">
        <v>0</v>
      </c>
      <c r="T27" s="391">
        <v>0</v>
      </c>
      <c r="U27" s="411"/>
    </row>
    <row r="28" spans="1:21" s="392" customFormat="1" x14ac:dyDescent="0.2">
      <c r="A28" s="402">
        <v>21</v>
      </c>
      <c r="B28" s="453" t="str">
        <f t="shared" si="5"/>
        <v>HARGHITA</v>
      </c>
      <c r="C28" s="449" t="s">
        <v>235</v>
      </c>
      <c r="D28" s="409">
        <f t="shared" si="0"/>
        <v>14</v>
      </c>
      <c r="E28" s="389">
        <v>0</v>
      </c>
      <c r="F28" s="389">
        <v>14</v>
      </c>
      <c r="G28" s="409">
        <f t="shared" si="1"/>
        <v>8</v>
      </c>
      <c r="H28" s="389">
        <v>1</v>
      </c>
      <c r="I28" s="389">
        <v>7</v>
      </c>
      <c r="J28" s="410">
        <f t="shared" si="2"/>
        <v>22</v>
      </c>
      <c r="K28" s="428">
        <f t="shared" si="3"/>
        <v>389634</v>
      </c>
      <c r="L28" s="428">
        <v>298100</v>
      </c>
      <c r="M28" s="428">
        <v>91534</v>
      </c>
      <c r="N28" s="446">
        <f t="shared" si="4"/>
        <v>298100</v>
      </c>
      <c r="O28" s="391">
        <v>264950</v>
      </c>
      <c r="P28" s="391">
        <v>0</v>
      </c>
      <c r="Q28" s="391">
        <v>5850</v>
      </c>
      <c r="R28" s="391">
        <v>27300</v>
      </c>
      <c r="S28" s="391">
        <v>0</v>
      </c>
      <c r="T28" s="391">
        <v>0</v>
      </c>
      <c r="U28" s="411"/>
    </row>
    <row r="29" spans="1:21" s="392" customFormat="1" x14ac:dyDescent="0.2">
      <c r="A29" s="412">
        <v>22</v>
      </c>
      <c r="B29" s="453" t="str">
        <f t="shared" si="5"/>
        <v>HARGHITA</v>
      </c>
      <c r="C29" s="427" t="s">
        <v>236</v>
      </c>
      <c r="D29" s="409">
        <f t="shared" si="0"/>
        <v>14</v>
      </c>
      <c r="E29" s="389">
        <v>3</v>
      </c>
      <c r="F29" s="389">
        <v>11</v>
      </c>
      <c r="G29" s="409">
        <f t="shared" si="1"/>
        <v>12</v>
      </c>
      <c r="H29" s="389">
        <v>0</v>
      </c>
      <c r="I29" s="389">
        <v>12</v>
      </c>
      <c r="J29" s="410">
        <f t="shared" si="2"/>
        <v>26</v>
      </c>
      <c r="K29" s="428">
        <f t="shared" si="3"/>
        <v>403669</v>
      </c>
      <c r="L29" s="447">
        <v>265458</v>
      </c>
      <c r="M29" s="428">
        <v>138211</v>
      </c>
      <c r="N29" s="446">
        <f t="shared" si="4"/>
        <v>265458</v>
      </c>
      <c r="O29" s="391">
        <v>210000</v>
      </c>
      <c r="P29" s="391">
        <v>0</v>
      </c>
      <c r="Q29" s="391">
        <v>5978</v>
      </c>
      <c r="R29" s="391">
        <v>31960</v>
      </c>
      <c r="S29" s="391">
        <v>17520</v>
      </c>
      <c r="T29" s="391">
        <v>0</v>
      </c>
      <c r="U29" s="411"/>
    </row>
    <row r="30" spans="1:21" s="392" customFormat="1" x14ac:dyDescent="0.2">
      <c r="A30" s="402">
        <v>23</v>
      </c>
      <c r="B30" s="453" t="str">
        <f t="shared" si="5"/>
        <v>HARGHITA</v>
      </c>
      <c r="C30" s="427" t="s">
        <v>237</v>
      </c>
      <c r="D30" s="409">
        <f t="shared" si="0"/>
        <v>24</v>
      </c>
      <c r="E30" s="389">
        <v>8</v>
      </c>
      <c r="F30" s="389">
        <v>16</v>
      </c>
      <c r="G30" s="409">
        <f t="shared" si="1"/>
        <v>10</v>
      </c>
      <c r="H30" s="389">
        <v>5</v>
      </c>
      <c r="I30" s="389">
        <v>5</v>
      </c>
      <c r="J30" s="410">
        <f t="shared" si="2"/>
        <v>34</v>
      </c>
      <c r="K30" s="428">
        <f t="shared" si="3"/>
        <v>616171</v>
      </c>
      <c r="L30" s="428">
        <v>499731</v>
      </c>
      <c r="M30" s="428">
        <v>116440</v>
      </c>
      <c r="N30" s="446">
        <f t="shared" si="4"/>
        <v>499731</v>
      </c>
      <c r="O30" s="391">
        <v>438175</v>
      </c>
      <c r="P30" s="391">
        <v>0</v>
      </c>
      <c r="Q30" s="391">
        <v>10675</v>
      </c>
      <c r="R30" s="391">
        <v>50881</v>
      </c>
      <c r="S30" s="391">
        <v>0</v>
      </c>
      <c r="T30" s="391">
        <v>0</v>
      </c>
      <c r="U30" s="411"/>
    </row>
    <row r="31" spans="1:21" s="392" customFormat="1" x14ac:dyDescent="0.2">
      <c r="A31" s="455">
        <v>24</v>
      </c>
      <c r="B31" s="456" t="str">
        <f t="shared" si="5"/>
        <v>HARGHITA</v>
      </c>
      <c r="C31" s="449" t="s">
        <v>238</v>
      </c>
      <c r="D31" s="409">
        <f t="shared" si="0"/>
        <v>15</v>
      </c>
      <c r="E31" s="457">
        <v>5</v>
      </c>
      <c r="F31" s="457">
        <v>10</v>
      </c>
      <c r="G31" s="409">
        <f t="shared" si="1"/>
        <v>56</v>
      </c>
      <c r="H31" s="457">
        <v>3</v>
      </c>
      <c r="I31" s="457">
        <v>53</v>
      </c>
      <c r="J31" s="410">
        <f t="shared" si="2"/>
        <v>71</v>
      </c>
      <c r="K31" s="428">
        <f t="shared" si="3"/>
        <v>918579</v>
      </c>
      <c r="L31" s="458">
        <v>342831</v>
      </c>
      <c r="M31" s="458">
        <v>575748</v>
      </c>
      <c r="N31" s="446">
        <f t="shared" si="4"/>
        <v>342831</v>
      </c>
      <c r="O31" s="459">
        <v>297666</v>
      </c>
      <c r="P31" s="459">
        <v>0</v>
      </c>
      <c r="Q31" s="459">
        <v>6965</v>
      </c>
      <c r="R31" s="459">
        <v>17900</v>
      </c>
      <c r="S31" s="459">
        <v>20300</v>
      </c>
      <c r="T31" s="459">
        <v>0</v>
      </c>
      <c r="U31" s="411"/>
    </row>
    <row r="32" spans="1:21" s="392" customFormat="1" x14ac:dyDescent="0.2">
      <c r="A32" s="402">
        <v>25</v>
      </c>
      <c r="B32" s="453" t="str">
        <f t="shared" si="5"/>
        <v>HARGHITA</v>
      </c>
      <c r="C32" s="427" t="s">
        <v>239</v>
      </c>
      <c r="D32" s="409">
        <f t="shared" si="0"/>
        <v>4</v>
      </c>
      <c r="E32" s="389">
        <v>1</v>
      </c>
      <c r="F32" s="389">
        <v>3</v>
      </c>
      <c r="G32" s="409">
        <f t="shared" si="1"/>
        <v>9</v>
      </c>
      <c r="H32" s="389">
        <v>2</v>
      </c>
      <c r="I32" s="389">
        <v>7</v>
      </c>
      <c r="J32" s="410">
        <f t="shared" si="2"/>
        <v>13</v>
      </c>
      <c r="K32" s="428">
        <f t="shared" si="3"/>
        <v>169994</v>
      </c>
      <c r="L32" s="428">
        <v>85304</v>
      </c>
      <c r="M32" s="428">
        <v>84690</v>
      </c>
      <c r="N32" s="446">
        <f t="shared" si="4"/>
        <v>85304</v>
      </c>
      <c r="O32" s="391">
        <v>74699</v>
      </c>
      <c r="P32" s="391">
        <v>0</v>
      </c>
      <c r="Q32" s="391">
        <v>1802</v>
      </c>
      <c r="R32" s="391">
        <v>8803</v>
      </c>
      <c r="S32" s="391">
        <v>0</v>
      </c>
      <c r="T32" s="391">
        <v>0</v>
      </c>
      <c r="U32" s="411"/>
    </row>
    <row r="33" spans="1:22" s="392" customFormat="1" x14ac:dyDescent="0.2">
      <c r="A33" s="412">
        <v>26</v>
      </c>
      <c r="B33" s="453" t="str">
        <f t="shared" si="5"/>
        <v>HARGHITA</v>
      </c>
      <c r="C33" s="427" t="s">
        <v>240</v>
      </c>
      <c r="D33" s="409">
        <f t="shared" si="0"/>
        <v>12</v>
      </c>
      <c r="E33" s="389">
        <v>2</v>
      </c>
      <c r="F33" s="389">
        <v>10</v>
      </c>
      <c r="G33" s="409">
        <f t="shared" si="1"/>
        <v>20</v>
      </c>
      <c r="H33" s="389">
        <v>6</v>
      </c>
      <c r="I33" s="389">
        <v>14</v>
      </c>
      <c r="J33" s="410">
        <f t="shared" si="2"/>
        <v>32</v>
      </c>
      <c r="K33" s="428">
        <f t="shared" si="3"/>
        <v>466000</v>
      </c>
      <c r="L33" s="428">
        <v>246000</v>
      </c>
      <c r="M33" s="428">
        <v>220000</v>
      </c>
      <c r="N33" s="446">
        <f t="shared" si="4"/>
        <v>246000</v>
      </c>
      <c r="O33" s="423">
        <v>216000</v>
      </c>
      <c r="P33" s="391">
        <v>0</v>
      </c>
      <c r="Q33" s="391">
        <v>5000</v>
      </c>
      <c r="R33" s="391">
        <v>25000</v>
      </c>
      <c r="S33" s="391">
        <v>0</v>
      </c>
      <c r="T33" s="391">
        <v>0</v>
      </c>
      <c r="U33" s="411"/>
    </row>
    <row r="34" spans="1:22" s="392" customFormat="1" x14ac:dyDescent="0.2">
      <c r="A34" s="402">
        <v>27</v>
      </c>
      <c r="B34" s="453" t="str">
        <f t="shared" si="5"/>
        <v>HARGHITA</v>
      </c>
      <c r="C34" s="449" t="s">
        <v>241</v>
      </c>
      <c r="D34" s="409">
        <f t="shared" si="0"/>
        <v>11</v>
      </c>
      <c r="E34" s="389">
        <v>4</v>
      </c>
      <c r="F34" s="389">
        <v>7</v>
      </c>
      <c r="G34" s="409">
        <f t="shared" si="1"/>
        <v>36</v>
      </c>
      <c r="H34" s="389">
        <v>3</v>
      </c>
      <c r="I34" s="389">
        <v>33</v>
      </c>
      <c r="J34" s="410">
        <f t="shared" si="2"/>
        <v>47</v>
      </c>
      <c r="K34" s="428">
        <f t="shared" si="3"/>
        <v>544277</v>
      </c>
      <c r="L34" s="428">
        <v>165890</v>
      </c>
      <c r="M34" s="428">
        <v>378387</v>
      </c>
      <c r="N34" s="446">
        <f t="shared" si="4"/>
        <v>165890</v>
      </c>
      <c r="O34" s="391">
        <v>140465</v>
      </c>
      <c r="P34" s="391">
        <v>0</v>
      </c>
      <c r="Q34" s="391">
        <v>1889</v>
      </c>
      <c r="R34" s="391">
        <v>23536</v>
      </c>
      <c r="S34" s="391">
        <v>0</v>
      </c>
      <c r="T34" s="444">
        <v>0</v>
      </c>
      <c r="U34" s="411"/>
    </row>
    <row r="35" spans="1:22" s="392" customFormat="1" x14ac:dyDescent="0.2">
      <c r="A35" s="412">
        <v>28</v>
      </c>
      <c r="B35" s="453" t="str">
        <f t="shared" si="5"/>
        <v>HARGHITA</v>
      </c>
      <c r="C35" s="449" t="s">
        <v>242</v>
      </c>
      <c r="D35" s="409">
        <f t="shared" si="0"/>
        <v>23</v>
      </c>
      <c r="E35" s="389">
        <v>7</v>
      </c>
      <c r="F35" s="389">
        <v>16</v>
      </c>
      <c r="G35" s="409">
        <f t="shared" si="1"/>
        <v>15</v>
      </c>
      <c r="H35" s="389">
        <v>0</v>
      </c>
      <c r="I35" s="389">
        <v>15</v>
      </c>
      <c r="J35" s="410">
        <f t="shared" si="2"/>
        <v>38</v>
      </c>
      <c r="K35" s="428">
        <f t="shared" si="3"/>
        <v>580965</v>
      </c>
      <c r="L35" s="428">
        <v>436978</v>
      </c>
      <c r="M35" s="428">
        <v>143987</v>
      </c>
      <c r="N35" s="446">
        <f t="shared" si="4"/>
        <v>436978</v>
      </c>
      <c r="O35" s="391">
        <v>385000</v>
      </c>
      <c r="P35" s="391">
        <v>0</v>
      </c>
      <c r="Q35" s="391">
        <v>9978</v>
      </c>
      <c r="R35" s="391">
        <v>42000</v>
      </c>
      <c r="S35" s="391">
        <v>0</v>
      </c>
      <c r="T35" s="391">
        <v>0</v>
      </c>
      <c r="U35" s="411"/>
    </row>
    <row r="36" spans="1:22" s="392" customFormat="1" x14ac:dyDescent="0.2">
      <c r="A36" s="402">
        <v>29</v>
      </c>
      <c r="B36" s="453" t="str">
        <f t="shared" si="5"/>
        <v>HARGHITA</v>
      </c>
      <c r="C36" s="449" t="s">
        <v>243</v>
      </c>
      <c r="D36" s="409">
        <f t="shared" si="0"/>
        <v>16</v>
      </c>
      <c r="E36" s="389">
        <v>6</v>
      </c>
      <c r="F36" s="389">
        <v>10</v>
      </c>
      <c r="G36" s="409">
        <f t="shared" si="1"/>
        <v>59</v>
      </c>
      <c r="H36" s="389">
        <v>6</v>
      </c>
      <c r="I36" s="389">
        <v>53</v>
      </c>
      <c r="J36" s="410">
        <f t="shared" si="2"/>
        <v>75</v>
      </c>
      <c r="K36" s="428">
        <f t="shared" si="3"/>
        <v>1198494</v>
      </c>
      <c r="L36" s="428">
        <v>719282</v>
      </c>
      <c r="M36" s="428">
        <v>479212</v>
      </c>
      <c r="N36" s="446">
        <f t="shared" si="4"/>
        <v>719282</v>
      </c>
      <c r="O36" s="391">
        <v>618040</v>
      </c>
      <c r="P36" s="391">
        <v>0</v>
      </c>
      <c r="Q36" s="391">
        <v>16488</v>
      </c>
      <c r="R36" s="391">
        <v>62404</v>
      </c>
      <c r="S36" s="391">
        <v>22350</v>
      </c>
      <c r="T36" s="391">
        <v>0</v>
      </c>
      <c r="U36" s="411"/>
    </row>
    <row r="37" spans="1:22" s="392" customFormat="1" x14ac:dyDescent="0.2">
      <c r="A37" s="412">
        <v>30</v>
      </c>
      <c r="B37" s="453" t="str">
        <f t="shared" si="5"/>
        <v>HARGHITA</v>
      </c>
      <c r="C37" s="449" t="s">
        <v>244</v>
      </c>
      <c r="D37" s="409">
        <f t="shared" si="0"/>
        <v>15</v>
      </c>
      <c r="E37" s="389">
        <v>1</v>
      </c>
      <c r="F37" s="389">
        <v>14</v>
      </c>
      <c r="G37" s="409">
        <f t="shared" si="1"/>
        <v>31</v>
      </c>
      <c r="H37" s="389">
        <v>2</v>
      </c>
      <c r="I37" s="389">
        <v>29</v>
      </c>
      <c r="J37" s="410">
        <f t="shared" si="2"/>
        <v>46</v>
      </c>
      <c r="K37" s="428">
        <f t="shared" si="3"/>
        <v>628393</v>
      </c>
      <c r="L37" s="428">
        <v>331791</v>
      </c>
      <c r="M37" s="428">
        <v>296602</v>
      </c>
      <c r="N37" s="446">
        <f t="shared" si="4"/>
        <v>331791</v>
      </c>
      <c r="O37" s="391">
        <v>294952</v>
      </c>
      <c r="P37" s="391">
        <v>0</v>
      </c>
      <c r="Q37" s="391">
        <v>5816</v>
      </c>
      <c r="R37" s="391">
        <v>31023</v>
      </c>
      <c r="S37" s="391">
        <v>0</v>
      </c>
      <c r="T37" s="391">
        <v>0</v>
      </c>
      <c r="U37" s="389"/>
    </row>
    <row r="38" spans="1:22" s="392" customFormat="1" ht="13.5" customHeight="1" x14ac:dyDescent="0.2">
      <c r="A38" s="402">
        <v>31</v>
      </c>
      <c r="B38" s="453" t="str">
        <f t="shared" si="5"/>
        <v>HARGHITA</v>
      </c>
      <c r="C38" s="449" t="s">
        <v>245</v>
      </c>
      <c r="D38" s="409">
        <f t="shared" si="0"/>
        <v>14</v>
      </c>
      <c r="E38" s="389">
        <v>4</v>
      </c>
      <c r="F38" s="389">
        <v>10</v>
      </c>
      <c r="G38" s="409">
        <f t="shared" si="1"/>
        <v>11</v>
      </c>
      <c r="H38" s="389">
        <v>3</v>
      </c>
      <c r="I38" s="389">
        <v>8</v>
      </c>
      <c r="J38" s="410">
        <f t="shared" si="2"/>
        <v>25</v>
      </c>
      <c r="K38" s="428">
        <f t="shared" si="3"/>
        <v>417181</v>
      </c>
      <c r="L38" s="428">
        <v>303245</v>
      </c>
      <c r="M38" s="428">
        <v>113936</v>
      </c>
      <c r="N38" s="446">
        <f t="shared" si="4"/>
        <v>303245</v>
      </c>
      <c r="O38" s="391">
        <v>248813</v>
      </c>
      <c r="P38" s="391">
        <v>48682</v>
      </c>
      <c r="Q38" s="391">
        <v>5750</v>
      </c>
      <c r="R38" s="391">
        <v>0</v>
      </c>
      <c r="S38" s="391">
        <v>0</v>
      </c>
      <c r="T38" s="391">
        <v>0</v>
      </c>
      <c r="U38" s="411"/>
    </row>
    <row r="39" spans="1:22" s="392" customFormat="1" x14ac:dyDescent="0.2">
      <c r="A39" s="412">
        <v>32</v>
      </c>
      <c r="B39" s="453" t="str">
        <f t="shared" si="5"/>
        <v>HARGHITA</v>
      </c>
      <c r="C39" s="449" t="s">
        <v>246</v>
      </c>
      <c r="D39" s="409">
        <f t="shared" si="0"/>
        <v>28</v>
      </c>
      <c r="E39" s="389">
        <v>3</v>
      </c>
      <c r="F39" s="389">
        <v>25</v>
      </c>
      <c r="G39" s="409">
        <f t="shared" si="1"/>
        <v>17</v>
      </c>
      <c r="H39" s="389">
        <v>1</v>
      </c>
      <c r="I39" s="389">
        <v>16</v>
      </c>
      <c r="J39" s="410">
        <f t="shared" si="2"/>
        <v>45</v>
      </c>
      <c r="K39" s="428">
        <f t="shared" si="3"/>
        <v>704224</v>
      </c>
      <c r="L39" s="428">
        <v>543212</v>
      </c>
      <c r="M39" s="428">
        <v>161012</v>
      </c>
      <c r="N39" s="446">
        <f t="shared" si="4"/>
        <v>543212</v>
      </c>
      <c r="O39" s="423">
        <v>531447</v>
      </c>
      <c r="P39" s="423">
        <v>0</v>
      </c>
      <c r="Q39" s="423">
        <v>11765</v>
      </c>
      <c r="R39" s="423">
        <v>0</v>
      </c>
      <c r="S39" s="423">
        <v>0</v>
      </c>
      <c r="T39" s="391">
        <v>0</v>
      </c>
      <c r="U39" s="411"/>
    </row>
    <row r="40" spans="1:22" s="392" customFormat="1" x14ac:dyDescent="0.2">
      <c r="A40" s="402">
        <v>33</v>
      </c>
      <c r="B40" s="453" t="str">
        <f t="shared" si="5"/>
        <v>HARGHITA</v>
      </c>
      <c r="C40" s="427" t="s">
        <v>247</v>
      </c>
      <c r="D40" s="409">
        <f t="shared" si="0"/>
        <v>38</v>
      </c>
      <c r="E40" s="389">
        <v>8</v>
      </c>
      <c r="F40" s="389">
        <v>30</v>
      </c>
      <c r="G40" s="409">
        <f t="shared" si="1"/>
        <v>26</v>
      </c>
      <c r="H40" s="389">
        <v>4</v>
      </c>
      <c r="I40" s="389">
        <v>22</v>
      </c>
      <c r="J40" s="410">
        <f t="shared" si="2"/>
        <v>64</v>
      </c>
      <c r="K40" s="428">
        <f t="shared" si="3"/>
        <v>974672</v>
      </c>
      <c r="L40" s="428">
        <v>638355</v>
      </c>
      <c r="M40" s="428">
        <v>336317</v>
      </c>
      <c r="N40" s="446">
        <f t="shared" si="4"/>
        <v>638355</v>
      </c>
      <c r="O40" s="428">
        <v>625104</v>
      </c>
      <c r="P40" s="391">
        <v>0</v>
      </c>
      <c r="Q40" s="391">
        <v>13251</v>
      </c>
      <c r="R40" s="391">
        <v>0</v>
      </c>
      <c r="S40" s="391">
        <v>0</v>
      </c>
      <c r="T40" s="391">
        <v>0</v>
      </c>
      <c r="U40" s="411"/>
    </row>
    <row r="41" spans="1:22" s="392" customFormat="1" x14ac:dyDescent="0.2">
      <c r="A41" s="412">
        <v>34</v>
      </c>
      <c r="B41" s="453" t="str">
        <f t="shared" si="5"/>
        <v>HARGHITA</v>
      </c>
      <c r="C41" s="449" t="s">
        <v>248</v>
      </c>
      <c r="D41" s="409">
        <f t="shared" si="0"/>
        <v>23</v>
      </c>
      <c r="E41" s="389">
        <v>3</v>
      </c>
      <c r="F41" s="389">
        <v>20</v>
      </c>
      <c r="G41" s="409">
        <f t="shared" si="1"/>
        <v>16</v>
      </c>
      <c r="H41" s="389">
        <v>1</v>
      </c>
      <c r="I41" s="389">
        <v>15</v>
      </c>
      <c r="J41" s="410">
        <f t="shared" si="2"/>
        <v>39</v>
      </c>
      <c r="K41" s="428">
        <f t="shared" si="3"/>
        <v>580693</v>
      </c>
      <c r="L41" s="428">
        <v>429919</v>
      </c>
      <c r="M41" s="428">
        <v>150774</v>
      </c>
      <c r="N41" s="446">
        <f t="shared" si="4"/>
        <v>429919</v>
      </c>
      <c r="O41" s="391">
        <v>396891</v>
      </c>
      <c r="P41" s="391">
        <v>23929</v>
      </c>
      <c r="Q41" s="391">
        <v>9099</v>
      </c>
      <c r="R41" s="391">
        <v>0</v>
      </c>
      <c r="S41" s="391">
        <v>0</v>
      </c>
      <c r="T41" s="391">
        <v>0</v>
      </c>
      <c r="U41" s="411"/>
    </row>
    <row r="42" spans="1:22" s="392" customFormat="1" ht="13.5" customHeight="1" x14ac:dyDescent="0.2">
      <c r="A42" s="402">
        <v>35</v>
      </c>
      <c r="B42" s="453" t="str">
        <f t="shared" si="5"/>
        <v>HARGHITA</v>
      </c>
      <c r="C42" s="449" t="s">
        <v>249</v>
      </c>
      <c r="D42" s="409">
        <f t="shared" si="0"/>
        <v>3</v>
      </c>
      <c r="E42" s="389">
        <v>2</v>
      </c>
      <c r="F42" s="389">
        <v>1</v>
      </c>
      <c r="G42" s="409">
        <f t="shared" si="1"/>
        <v>28</v>
      </c>
      <c r="H42" s="389">
        <v>6</v>
      </c>
      <c r="I42" s="389">
        <v>22</v>
      </c>
      <c r="J42" s="410">
        <f t="shared" si="2"/>
        <v>31</v>
      </c>
      <c r="K42" s="428">
        <f>L42+M42</f>
        <v>313037</v>
      </c>
      <c r="L42" s="447">
        <v>53837</v>
      </c>
      <c r="M42" s="428">
        <v>259200</v>
      </c>
      <c r="N42" s="446">
        <f>O42+P42+Q42+R42+S42</f>
        <v>53837</v>
      </c>
      <c r="O42" s="447">
        <v>52650</v>
      </c>
      <c r="P42" s="447">
        <v>0</v>
      </c>
      <c r="Q42" s="447">
        <v>1187</v>
      </c>
      <c r="R42" s="447">
        <v>0</v>
      </c>
      <c r="S42" s="428">
        <v>0</v>
      </c>
      <c r="T42" s="391">
        <v>0</v>
      </c>
      <c r="U42" s="411"/>
    </row>
    <row r="43" spans="1:22" s="417" customFormat="1" x14ac:dyDescent="0.2">
      <c r="A43" s="415">
        <v>36</v>
      </c>
      <c r="B43" s="454" t="str">
        <f t="shared" si="5"/>
        <v>HARGHITA</v>
      </c>
      <c r="C43" s="448" t="s">
        <v>250</v>
      </c>
      <c r="D43" s="409">
        <f t="shared" si="0"/>
        <v>14</v>
      </c>
      <c r="E43" s="390">
        <v>1</v>
      </c>
      <c r="F43" s="390">
        <v>13</v>
      </c>
      <c r="G43" s="409">
        <f t="shared" si="1"/>
        <v>16</v>
      </c>
      <c r="H43" s="390">
        <v>2</v>
      </c>
      <c r="I43" s="390">
        <v>14</v>
      </c>
      <c r="J43" s="410">
        <f t="shared" si="2"/>
        <v>30</v>
      </c>
      <c r="K43" s="428">
        <f t="shared" si="3"/>
        <v>483789</v>
      </c>
      <c r="L43" s="428">
        <v>296465</v>
      </c>
      <c r="M43" s="428">
        <v>187324</v>
      </c>
      <c r="N43" s="446">
        <f>O43+P43+Q43+R43+S43</f>
        <v>296465</v>
      </c>
      <c r="O43" s="391">
        <v>266889</v>
      </c>
      <c r="P43" s="391">
        <v>0</v>
      </c>
      <c r="Q43" s="391">
        <v>5650</v>
      </c>
      <c r="R43" s="391">
        <v>23926</v>
      </c>
      <c r="S43" s="423">
        <v>0</v>
      </c>
      <c r="T43" s="423">
        <v>0</v>
      </c>
      <c r="U43" s="416"/>
      <c r="V43" s="392"/>
    </row>
    <row r="44" spans="1:22" s="392" customFormat="1" x14ac:dyDescent="0.2">
      <c r="A44" s="402">
        <v>37</v>
      </c>
      <c r="B44" s="453" t="str">
        <f t="shared" si="5"/>
        <v>HARGHITA</v>
      </c>
      <c r="C44" s="448" t="s">
        <v>251</v>
      </c>
      <c r="D44" s="409">
        <f t="shared" si="0"/>
        <v>20</v>
      </c>
      <c r="E44" s="389">
        <v>4</v>
      </c>
      <c r="F44" s="389">
        <v>16</v>
      </c>
      <c r="G44" s="409">
        <f t="shared" si="1"/>
        <v>37</v>
      </c>
      <c r="H44" s="389">
        <v>0</v>
      </c>
      <c r="I44" s="389">
        <v>37</v>
      </c>
      <c r="J44" s="410">
        <f t="shared" si="2"/>
        <v>57</v>
      </c>
      <c r="K44" s="428">
        <f t="shared" si="3"/>
        <v>715112</v>
      </c>
      <c r="L44" s="447">
        <v>321928</v>
      </c>
      <c r="M44" s="447">
        <v>393184</v>
      </c>
      <c r="N44" s="446">
        <f t="shared" si="4"/>
        <v>321928</v>
      </c>
      <c r="O44" s="391">
        <v>315125</v>
      </c>
      <c r="P44" s="391">
        <v>0</v>
      </c>
      <c r="Q44" s="391">
        <v>6803</v>
      </c>
      <c r="R44" s="391">
        <v>0</v>
      </c>
      <c r="S44" s="391">
        <v>0</v>
      </c>
      <c r="T44" s="391">
        <v>0</v>
      </c>
      <c r="U44" s="411"/>
    </row>
    <row r="45" spans="1:22" s="392" customFormat="1" x14ac:dyDescent="0.2">
      <c r="A45" s="412">
        <v>38</v>
      </c>
      <c r="B45" s="453" t="str">
        <f t="shared" si="5"/>
        <v>HARGHITA</v>
      </c>
      <c r="C45" s="448" t="s">
        <v>252</v>
      </c>
      <c r="D45" s="409">
        <f t="shared" si="0"/>
        <v>10</v>
      </c>
      <c r="E45" s="389">
        <v>0</v>
      </c>
      <c r="F45" s="389">
        <v>10</v>
      </c>
      <c r="G45" s="409">
        <f t="shared" si="1"/>
        <v>5</v>
      </c>
      <c r="H45" s="389">
        <v>0</v>
      </c>
      <c r="I45" s="389">
        <v>5</v>
      </c>
      <c r="J45" s="410">
        <f t="shared" si="2"/>
        <v>15</v>
      </c>
      <c r="K45" s="428">
        <f t="shared" si="3"/>
        <v>263794</v>
      </c>
      <c r="L45" s="428">
        <v>199982</v>
      </c>
      <c r="M45" s="428">
        <v>63812</v>
      </c>
      <c r="N45" s="446">
        <f>O45+P45+Q45+R45+S45</f>
        <v>199982</v>
      </c>
      <c r="O45" s="391">
        <v>172950</v>
      </c>
      <c r="P45" s="391">
        <v>2313</v>
      </c>
      <c r="Q45" s="391">
        <v>4246</v>
      </c>
      <c r="R45" s="391">
        <v>20473</v>
      </c>
      <c r="S45" s="391">
        <v>0</v>
      </c>
      <c r="T45" s="391">
        <v>0</v>
      </c>
      <c r="U45" s="411"/>
    </row>
    <row r="46" spans="1:22" s="392" customFormat="1" x14ac:dyDescent="0.2">
      <c r="A46" s="402">
        <v>39</v>
      </c>
      <c r="B46" s="453" t="str">
        <f t="shared" si="5"/>
        <v>HARGHITA</v>
      </c>
      <c r="C46" s="449" t="s">
        <v>253</v>
      </c>
      <c r="D46" s="409">
        <f t="shared" si="0"/>
        <v>27</v>
      </c>
      <c r="E46" s="389">
        <v>4</v>
      </c>
      <c r="F46" s="389">
        <v>23</v>
      </c>
      <c r="G46" s="409">
        <f t="shared" si="1"/>
        <v>18</v>
      </c>
      <c r="H46" s="389">
        <v>3</v>
      </c>
      <c r="I46" s="389">
        <v>15</v>
      </c>
      <c r="J46" s="410">
        <f t="shared" si="2"/>
        <v>45</v>
      </c>
      <c r="K46" s="428">
        <f t="shared" si="3"/>
        <v>717747</v>
      </c>
      <c r="L46" s="428">
        <v>526612</v>
      </c>
      <c r="M46" s="428">
        <v>191135</v>
      </c>
      <c r="N46" s="446">
        <f t="shared" si="4"/>
        <v>526612</v>
      </c>
      <c r="O46" s="391">
        <v>469633</v>
      </c>
      <c r="P46" s="391">
        <v>0</v>
      </c>
      <c r="Q46" s="391">
        <v>10719</v>
      </c>
      <c r="R46" s="391">
        <v>46260</v>
      </c>
      <c r="S46" s="391">
        <v>0</v>
      </c>
      <c r="T46" s="391">
        <v>0</v>
      </c>
      <c r="U46" s="413"/>
    </row>
    <row r="47" spans="1:22" s="392" customFormat="1" ht="15" customHeight="1" x14ac:dyDescent="0.2">
      <c r="A47" s="412">
        <v>40</v>
      </c>
      <c r="B47" s="453" t="str">
        <f t="shared" si="5"/>
        <v>HARGHITA</v>
      </c>
      <c r="C47" s="449" t="s">
        <v>254</v>
      </c>
      <c r="D47" s="409">
        <f t="shared" si="0"/>
        <v>18</v>
      </c>
      <c r="E47" s="389">
        <v>6</v>
      </c>
      <c r="F47" s="389">
        <v>12</v>
      </c>
      <c r="G47" s="409">
        <f t="shared" si="1"/>
        <v>12</v>
      </c>
      <c r="H47" s="389">
        <v>2</v>
      </c>
      <c r="I47" s="389">
        <v>10</v>
      </c>
      <c r="J47" s="410">
        <f t="shared" si="2"/>
        <v>30</v>
      </c>
      <c r="K47" s="428">
        <f t="shared" si="3"/>
        <v>438757</v>
      </c>
      <c r="L47" s="428">
        <v>313807</v>
      </c>
      <c r="M47" s="428">
        <v>124950</v>
      </c>
      <c r="N47" s="446">
        <f t="shared" si="4"/>
        <v>313807</v>
      </c>
      <c r="O47" s="391">
        <v>306900</v>
      </c>
      <c r="P47" s="391">
        <v>0</v>
      </c>
      <c r="Q47" s="391">
        <v>6907</v>
      </c>
      <c r="R47" s="391">
        <v>0</v>
      </c>
      <c r="S47" s="391">
        <v>0</v>
      </c>
      <c r="T47" s="391">
        <v>0</v>
      </c>
      <c r="U47" s="413"/>
    </row>
    <row r="48" spans="1:22" s="392" customFormat="1" x14ac:dyDescent="0.2">
      <c r="A48" s="402">
        <v>41</v>
      </c>
      <c r="B48" s="453" t="str">
        <f t="shared" si="5"/>
        <v>HARGHITA</v>
      </c>
      <c r="C48" s="430" t="s">
        <v>255</v>
      </c>
      <c r="D48" s="409">
        <f t="shared" si="0"/>
        <v>1</v>
      </c>
      <c r="E48" s="389">
        <v>0</v>
      </c>
      <c r="F48" s="389">
        <v>1</v>
      </c>
      <c r="G48" s="409">
        <f t="shared" si="1"/>
        <v>5</v>
      </c>
      <c r="H48" s="389">
        <v>0</v>
      </c>
      <c r="I48" s="389">
        <v>5</v>
      </c>
      <c r="J48" s="410">
        <f t="shared" si="2"/>
        <v>6</v>
      </c>
      <c r="K48" s="428">
        <f t="shared" si="3"/>
        <v>83764</v>
      </c>
      <c r="L48" s="428">
        <v>18579</v>
      </c>
      <c r="M48" s="428">
        <v>65185</v>
      </c>
      <c r="N48" s="446">
        <f t="shared" si="4"/>
        <v>18579</v>
      </c>
      <c r="O48" s="391">
        <v>14953</v>
      </c>
      <c r="P48" s="391">
        <v>3216</v>
      </c>
      <c r="Q48" s="391">
        <v>410</v>
      </c>
      <c r="R48" s="391">
        <v>0</v>
      </c>
      <c r="S48" s="391">
        <v>0</v>
      </c>
      <c r="T48" s="391">
        <v>0</v>
      </c>
      <c r="U48" s="411"/>
    </row>
    <row r="49" spans="1:21" s="392" customFormat="1" x14ac:dyDescent="0.2">
      <c r="A49" s="412">
        <v>42</v>
      </c>
      <c r="B49" s="453" t="str">
        <f t="shared" si="5"/>
        <v>HARGHITA</v>
      </c>
      <c r="C49" s="448" t="s">
        <v>256</v>
      </c>
      <c r="D49" s="409">
        <f t="shared" si="0"/>
        <v>8</v>
      </c>
      <c r="E49" s="389">
        <v>3</v>
      </c>
      <c r="F49" s="389">
        <v>5</v>
      </c>
      <c r="G49" s="409">
        <f t="shared" si="1"/>
        <v>9</v>
      </c>
      <c r="H49" s="389">
        <v>2</v>
      </c>
      <c r="I49" s="389">
        <v>7</v>
      </c>
      <c r="J49" s="410">
        <f t="shared" si="2"/>
        <v>17</v>
      </c>
      <c r="K49" s="428">
        <f t="shared" si="3"/>
        <v>267326</v>
      </c>
      <c r="L49" s="428">
        <v>166922</v>
      </c>
      <c r="M49" s="428">
        <v>100404</v>
      </c>
      <c r="N49" s="446">
        <f t="shared" si="4"/>
        <v>166922</v>
      </c>
      <c r="O49" s="391">
        <v>145950</v>
      </c>
      <c r="P49" s="391">
        <v>0</v>
      </c>
      <c r="Q49" s="391">
        <v>3672</v>
      </c>
      <c r="R49" s="391">
        <v>17300</v>
      </c>
      <c r="S49" s="391">
        <v>0</v>
      </c>
      <c r="T49" s="391">
        <v>0</v>
      </c>
      <c r="U49" s="411"/>
    </row>
    <row r="50" spans="1:21" s="392" customFormat="1" x14ac:dyDescent="0.2">
      <c r="A50" s="402">
        <v>43</v>
      </c>
      <c r="B50" s="453" t="str">
        <f t="shared" si="5"/>
        <v>HARGHITA</v>
      </c>
      <c r="C50" s="449" t="s">
        <v>257</v>
      </c>
      <c r="D50" s="409">
        <f t="shared" si="0"/>
        <v>26</v>
      </c>
      <c r="E50" s="389">
        <v>4</v>
      </c>
      <c r="F50" s="389">
        <v>22</v>
      </c>
      <c r="G50" s="409">
        <f t="shared" si="1"/>
        <v>13</v>
      </c>
      <c r="H50" s="389">
        <v>0</v>
      </c>
      <c r="I50" s="389">
        <v>13</v>
      </c>
      <c r="J50" s="410">
        <f t="shared" si="2"/>
        <v>39</v>
      </c>
      <c r="K50" s="428">
        <f t="shared" si="3"/>
        <v>645613</v>
      </c>
      <c r="L50" s="428">
        <v>503955</v>
      </c>
      <c r="M50" s="428">
        <v>141658</v>
      </c>
      <c r="N50" s="446">
        <f t="shared" si="4"/>
        <v>503955</v>
      </c>
      <c r="O50" s="391">
        <v>364652</v>
      </c>
      <c r="P50" s="391">
        <v>76381</v>
      </c>
      <c r="Q50" s="391">
        <v>11000</v>
      </c>
      <c r="R50" s="391">
        <v>51922</v>
      </c>
      <c r="S50" s="391">
        <v>0</v>
      </c>
      <c r="T50" s="391">
        <v>0</v>
      </c>
      <c r="U50" s="411"/>
    </row>
    <row r="51" spans="1:21" s="392" customFormat="1" x14ac:dyDescent="0.2">
      <c r="A51" s="412">
        <v>44</v>
      </c>
      <c r="B51" s="453" t="str">
        <f t="shared" si="5"/>
        <v>HARGHITA</v>
      </c>
      <c r="C51" s="430" t="s">
        <v>258</v>
      </c>
      <c r="D51" s="409">
        <f t="shared" si="0"/>
        <v>7</v>
      </c>
      <c r="E51" s="389">
        <v>2</v>
      </c>
      <c r="F51" s="389">
        <v>5</v>
      </c>
      <c r="G51" s="409">
        <f t="shared" si="1"/>
        <v>11</v>
      </c>
      <c r="H51" s="389">
        <v>2</v>
      </c>
      <c r="I51" s="389">
        <v>9</v>
      </c>
      <c r="J51" s="410">
        <f t="shared" si="2"/>
        <v>18</v>
      </c>
      <c r="K51" s="428">
        <f t="shared" si="3"/>
        <v>223771</v>
      </c>
      <c r="L51" s="428">
        <v>139455</v>
      </c>
      <c r="M51" s="428">
        <v>84316</v>
      </c>
      <c r="N51" s="446">
        <f t="shared" si="4"/>
        <v>139455</v>
      </c>
      <c r="O51" s="391">
        <v>122121</v>
      </c>
      <c r="P51" s="391">
        <v>0</v>
      </c>
      <c r="Q51" s="391">
        <v>3069</v>
      </c>
      <c r="R51" s="391">
        <v>14265</v>
      </c>
      <c r="S51" s="391">
        <v>0</v>
      </c>
      <c r="T51" s="391">
        <v>0</v>
      </c>
      <c r="U51" s="411"/>
    </row>
    <row r="52" spans="1:21" s="392" customFormat="1" x14ac:dyDescent="0.2">
      <c r="A52" s="402">
        <v>45</v>
      </c>
      <c r="B52" s="453" t="str">
        <f t="shared" si="5"/>
        <v>HARGHITA</v>
      </c>
      <c r="C52" s="430" t="s">
        <v>259</v>
      </c>
      <c r="D52" s="409">
        <f t="shared" si="0"/>
        <v>25</v>
      </c>
      <c r="E52" s="389">
        <v>5</v>
      </c>
      <c r="F52" s="389">
        <v>20</v>
      </c>
      <c r="G52" s="409">
        <f t="shared" si="1"/>
        <v>34</v>
      </c>
      <c r="H52" s="389">
        <v>4</v>
      </c>
      <c r="I52" s="389">
        <v>30</v>
      </c>
      <c r="J52" s="410">
        <f t="shared" si="2"/>
        <v>59</v>
      </c>
      <c r="K52" s="428">
        <f t="shared" si="3"/>
        <v>829130</v>
      </c>
      <c r="L52" s="428">
        <v>454280</v>
      </c>
      <c r="M52" s="428">
        <v>374850</v>
      </c>
      <c r="N52" s="446">
        <f t="shared" si="4"/>
        <v>454280</v>
      </c>
      <c r="O52" s="391">
        <v>394524</v>
      </c>
      <c r="P52" s="391">
        <v>2978</v>
      </c>
      <c r="Q52" s="391">
        <v>9997</v>
      </c>
      <c r="R52" s="391">
        <v>46781</v>
      </c>
      <c r="S52" s="391">
        <v>0</v>
      </c>
      <c r="T52" s="391">
        <v>0</v>
      </c>
      <c r="U52" s="418"/>
    </row>
    <row r="53" spans="1:21" s="392" customFormat="1" x14ac:dyDescent="0.2">
      <c r="A53" s="412">
        <v>46</v>
      </c>
      <c r="B53" s="453" t="str">
        <f t="shared" si="5"/>
        <v>HARGHITA</v>
      </c>
      <c r="C53" s="448" t="s">
        <v>260</v>
      </c>
      <c r="D53" s="409">
        <f t="shared" si="0"/>
        <v>8</v>
      </c>
      <c r="E53" s="428">
        <v>3</v>
      </c>
      <c r="F53" s="428">
        <v>5</v>
      </c>
      <c r="G53" s="409">
        <f t="shared" si="1"/>
        <v>17</v>
      </c>
      <c r="H53" s="428">
        <v>0</v>
      </c>
      <c r="I53" s="428">
        <v>17</v>
      </c>
      <c r="J53" s="410">
        <f t="shared" si="2"/>
        <v>25</v>
      </c>
      <c r="K53" s="428">
        <f t="shared" si="3"/>
        <v>317520</v>
      </c>
      <c r="L53" s="428">
        <v>131030</v>
      </c>
      <c r="M53" s="428">
        <v>186490</v>
      </c>
      <c r="N53" s="446">
        <f t="shared" si="4"/>
        <v>131030</v>
      </c>
      <c r="O53" s="431">
        <v>116124</v>
      </c>
      <c r="P53" s="431">
        <v>12081</v>
      </c>
      <c r="Q53" s="431">
        <v>2825</v>
      </c>
      <c r="R53" s="431">
        <v>0</v>
      </c>
      <c r="S53" s="431">
        <v>0</v>
      </c>
      <c r="T53" s="445">
        <v>0</v>
      </c>
      <c r="U53" s="429"/>
    </row>
    <row r="54" spans="1:21" s="392" customFormat="1" x14ac:dyDescent="0.2">
      <c r="A54" s="402">
        <v>47</v>
      </c>
      <c r="B54" s="453" t="str">
        <f t="shared" si="5"/>
        <v>HARGHITA</v>
      </c>
      <c r="C54" s="448" t="s">
        <v>261</v>
      </c>
      <c r="D54" s="409">
        <f t="shared" si="0"/>
        <v>9</v>
      </c>
      <c r="E54" s="389">
        <v>2</v>
      </c>
      <c r="F54" s="389">
        <v>7</v>
      </c>
      <c r="G54" s="409">
        <f t="shared" si="1"/>
        <v>35</v>
      </c>
      <c r="H54" s="389">
        <v>8</v>
      </c>
      <c r="I54" s="389">
        <v>27</v>
      </c>
      <c r="J54" s="410">
        <f t="shared" si="2"/>
        <v>44</v>
      </c>
      <c r="K54" s="428">
        <f t="shared" si="3"/>
        <v>665501</v>
      </c>
      <c r="L54" s="428">
        <v>180460</v>
      </c>
      <c r="M54" s="428">
        <v>485041</v>
      </c>
      <c r="N54" s="446">
        <f t="shared" si="4"/>
        <v>180460</v>
      </c>
      <c r="O54" s="391">
        <v>157950</v>
      </c>
      <c r="P54" s="391">
        <v>0</v>
      </c>
      <c r="Q54" s="391">
        <v>3772</v>
      </c>
      <c r="R54" s="391">
        <v>18738</v>
      </c>
      <c r="S54" s="391">
        <v>0</v>
      </c>
      <c r="T54" s="391">
        <v>0</v>
      </c>
      <c r="U54" s="411"/>
    </row>
    <row r="55" spans="1:21" s="392" customFormat="1" ht="14.25" customHeight="1" x14ac:dyDescent="0.2">
      <c r="A55" s="412">
        <v>48</v>
      </c>
      <c r="B55" s="453" t="str">
        <f t="shared" si="5"/>
        <v>HARGHITA</v>
      </c>
      <c r="C55" s="448" t="s">
        <v>262</v>
      </c>
      <c r="D55" s="409">
        <f t="shared" si="0"/>
        <v>13</v>
      </c>
      <c r="E55" s="389">
        <v>2</v>
      </c>
      <c r="F55" s="389">
        <v>11</v>
      </c>
      <c r="G55" s="409">
        <f t="shared" si="1"/>
        <v>10</v>
      </c>
      <c r="H55" s="389">
        <v>1</v>
      </c>
      <c r="I55" s="389">
        <v>9</v>
      </c>
      <c r="J55" s="410">
        <f t="shared" si="2"/>
        <v>23</v>
      </c>
      <c r="K55" s="428">
        <f t="shared" si="3"/>
        <v>417674</v>
      </c>
      <c r="L55" s="428">
        <v>299462</v>
      </c>
      <c r="M55" s="428">
        <v>118212</v>
      </c>
      <c r="N55" s="446">
        <f t="shared" si="4"/>
        <v>299462</v>
      </c>
      <c r="O55" s="391">
        <v>235972</v>
      </c>
      <c r="P55" s="391">
        <v>28769</v>
      </c>
      <c r="Q55" s="391">
        <v>6591</v>
      </c>
      <c r="R55" s="391">
        <v>28130</v>
      </c>
      <c r="S55" s="391">
        <v>0</v>
      </c>
      <c r="T55" s="391">
        <v>0</v>
      </c>
      <c r="U55" s="411"/>
    </row>
    <row r="56" spans="1:21" s="392" customFormat="1" x14ac:dyDescent="0.2">
      <c r="A56" s="402">
        <v>49</v>
      </c>
      <c r="B56" s="453" t="str">
        <f t="shared" si="5"/>
        <v>HARGHITA</v>
      </c>
      <c r="C56" s="449" t="s">
        <v>263</v>
      </c>
      <c r="D56" s="409">
        <f t="shared" si="0"/>
        <v>3</v>
      </c>
      <c r="E56" s="389">
        <v>0</v>
      </c>
      <c r="F56" s="389">
        <v>3</v>
      </c>
      <c r="G56" s="409">
        <f t="shared" si="1"/>
        <v>7</v>
      </c>
      <c r="H56" s="389">
        <v>1</v>
      </c>
      <c r="I56" s="389">
        <v>6</v>
      </c>
      <c r="J56" s="410">
        <f t="shared" si="2"/>
        <v>10</v>
      </c>
      <c r="K56" s="428">
        <f t="shared" si="3"/>
        <v>139171</v>
      </c>
      <c r="L56" s="428">
        <v>67767</v>
      </c>
      <c r="M56" s="428">
        <v>71404</v>
      </c>
      <c r="N56" s="446">
        <f t="shared" si="4"/>
        <v>67767</v>
      </c>
      <c r="O56" s="391">
        <v>59234</v>
      </c>
      <c r="P56" s="391">
        <v>0</v>
      </c>
      <c r="Q56" s="391">
        <v>1267</v>
      </c>
      <c r="R56" s="391">
        <v>7266</v>
      </c>
      <c r="S56" s="391">
        <v>0</v>
      </c>
      <c r="T56" s="391">
        <v>0</v>
      </c>
      <c r="U56" s="411"/>
    </row>
    <row r="57" spans="1:21" s="392" customFormat="1" x14ac:dyDescent="0.2">
      <c r="A57" s="412">
        <v>50</v>
      </c>
      <c r="B57" s="453" t="str">
        <f t="shared" si="5"/>
        <v>HARGHITA</v>
      </c>
      <c r="C57" s="449" t="s">
        <v>264</v>
      </c>
      <c r="D57" s="409">
        <f t="shared" si="0"/>
        <v>42</v>
      </c>
      <c r="E57" s="389">
        <v>8</v>
      </c>
      <c r="F57" s="389">
        <v>34</v>
      </c>
      <c r="G57" s="409">
        <f t="shared" si="1"/>
        <v>16</v>
      </c>
      <c r="H57" s="389">
        <v>0</v>
      </c>
      <c r="I57" s="389">
        <v>16</v>
      </c>
      <c r="J57" s="410">
        <f t="shared" si="2"/>
        <v>58</v>
      </c>
      <c r="K57" s="428">
        <f t="shared" si="3"/>
        <v>1058716</v>
      </c>
      <c r="L57" s="447">
        <v>900790</v>
      </c>
      <c r="M57" s="447">
        <v>157926</v>
      </c>
      <c r="N57" s="446">
        <f t="shared" si="4"/>
        <v>900790</v>
      </c>
      <c r="O57" s="391">
        <v>747193</v>
      </c>
      <c r="P57" s="391">
        <v>0</v>
      </c>
      <c r="Q57" s="391">
        <v>18288</v>
      </c>
      <c r="R57" s="391">
        <v>87159</v>
      </c>
      <c r="S57" s="391">
        <v>48150</v>
      </c>
      <c r="T57" s="391">
        <v>0</v>
      </c>
      <c r="U57" s="411"/>
    </row>
    <row r="58" spans="1:21" s="392" customFormat="1" x14ac:dyDescent="0.2">
      <c r="A58" s="402">
        <v>51</v>
      </c>
      <c r="B58" s="453" t="str">
        <f t="shared" si="5"/>
        <v>HARGHITA</v>
      </c>
      <c r="C58" s="449" t="s">
        <v>265</v>
      </c>
      <c r="D58" s="409">
        <f t="shared" si="0"/>
        <v>11</v>
      </c>
      <c r="E58" s="389">
        <v>1</v>
      </c>
      <c r="F58" s="389">
        <v>10</v>
      </c>
      <c r="G58" s="409">
        <f t="shared" si="1"/>
        <v>13</v>
      </c>
      <c r="H58" s="389">
        <v>0</v>
      </c>
      <c r="I58" s="389">
        <v>13</v>
      </c>
      <c r="J58" s="410">
        <f t="shared" si="2"/>
        <v>24</v>
      </c>
      <c r="K58" s="428">
        <f t="shared" si="3"/>
        <v>356577</v>
      </c>
      <c r="L58" s="428">
        <v>237327</v>
      </c>
      <c r="M58" s="428">
        <v>119250</v>
      </c>
      <c r="N58" s="446">
        <f t="shared" si="4"/>
        <v>237327</v>
      </c>
      <c r="O58" s="391">
        <v>207877</v>
      </c>
      <c r="P58" s="391">
        <v>0</v>
      </c>
      <c r="Q58" s="391">
        <v>5223</v>
      </c>
      <c r="R58" s="391">
        <v>24227</v>
      </c>
      <c r="S58" s="391">
        <v>0</v>
      </c>
      <c r="T58" s="391">
        <v>0</v>
      </c>
      <c r="U58" s="411"/>
    </row>
    <row r="59" spans="1:21" s="392" customFormat="1" x14ac:dyDescent="0.2">
      <c r="A59" s="412">
        <v>52</v>
      </c>
      <c r="B59" s="453" t="str">
        <f t="shared" si="5"/>
        <v>HARGHITA</v>
      </c>
      <c r="C59" s="449" t="s">
        <v>266</v>
      </c>
      <c r="D59" s="409">
        <f t="shared" si="0"/>
        <v>20</v>
      </c>
      <c r="E59" s="389">
        <v>2</v>
      </c>
      <c r="F59" s="389">
        <v>18</v>
      </c>
      <c r="G59" s="409">
        <f t="shared" si="1"/>
        <v>24</v>
      </c>
      <c r="H59" s="389">
        <v>4</v>
      </c>
      <c r="I59" s="389">
        <v>20</v>
      </c>
      <c r="J59" s="410">
        <f t="shared" si="2"/>
        <v>44</v>
      </c>
      <c r="K59" s="428">
        <f t="shared" si="3"/>
        <v>642038</v>
      </c>
      <c r="L59" s="428">
        <v>361910</v>
      </c>
      <c r="M59" s="428">
        <v>280128</v>
      </c>
      <c r="N59" s="446">
        <f t="shared" si="4"/>
        <v>361910</v>
      </c>
      <c r="O59" s="391">
        <v>353936</v>
      </c>
      <c r="P59" s="391">
        <v>0</v>
      </c>
      <c r="Q59" s="391">
        <v>7974</v>
      </c>
      <c r="R59" s="391">
        <v>0</v>
      </c>
      <c r="S59" s="391">
        <v>0</v>
      </c>
      <c r="T59" s="391">
        <v>0</v>
      </c>
      <c r="U59" s="411"/>
    </row>
    <row r="60" spans="1:21" s="392" customFormat="1" x14ac:dyDescent="0.2">
      <c r="A60" s="402">
        <v>53</v>
      </c>
      <c r="B60" s="453" t="str">
        <f t="shared" si="5"/>
        <v>HARGHITA</v>
      </c>
      <c r="C60" s="449" t="s">
        <v>267</v>
      </c>
      <c r="D60" s="409">
        <f t="shared" si="0"/>
        <v>21</v>
      </c>
      <c r="E60" s="389">
        <v>6</v>
      </c>
      <c r="F60" s="389">
        <v>15</v>
      </c>
      <c r="G60" s="409">
        <f t="shared" si="1"/>
        <v>37</v>
      </c>
      <c r="H60" s="389">
        <v>6</v>
      </c>
      <c r="I60" s="389">
        <v>31</v>
      </c>
      <c r="J60" s="410">
        <f t="shared" si="2"/>
        <v>58</v>
      </c>
      <c r="K60" s="428">
        <f t="shared" si="3"/>
        <v>599520</v>
      </c>
      <c r="L60" s="428">
        <v>433142</v>
      </c>
      <c r="M60" s="428">
        <v>166378</v>
      </c>
      <c r="N60" s="446">
        <f t="shared" si="4"/>
        <v>433142</v>
      </c>
      <c r="O60" s="391">
        <v>373543</v>
      </c>
      <c r="P60" s="391">
        <v>0</v>
      </c>
      <c r="Q60" s="391">
        <v>10584</v>
      </c>
      <c r="R60" s="391">
        <v>49015</v>
      </c>
      <c r="S60" s="391">
        <v>0</v>
      </c>
      <c r="T60" s="391">
        <v>0</v>
      </c>
      <c r="U60" s="411"/>
    </row>
    <row r="61" spans="1:21" s="392" customFormat="1" ht="12" customHeight="1" x14ac:dyDescent="0.2">
      <c r="A61" s="412">
        <v>54</v>
      </c>
      <c r="B61" s="453" t="str">
        <f t="shared" si="5"/>
        <v>HARGHITA</v>
      </c>
      <c r="C61" s="427" t="s">
        <v>268</v>
      </c>
      <c r="D61" s="409">
        <f t="shared" si="0"/>
        <v>40</v>
      </c>
      <c r="E61" s="389">
        <v>3</v>
      </c>
      <c r="F61" s="389">
        <v>37</v>
      </c>
      <c r="G61" s="409">
        <f t="shared" si="1"/>
        <v>22</v>
      </c>
      <c r="H61" s="389">
        <v>0</v>
      </c>
      <c r="I61" s="389">
        <v>22</v>
      </c>
      <c r="J61" s="410">
        <f t="shared" si="2"/>
        <v>62</v>
      </c>
      <c r="K61" s="428">
        <f t="shared" si="3"/>
        <v>1170808</v>
      </c>
      <c r="L61" s="428">
        <v>935344</v>
      </c>
      <c r="M61" s="428">
        <v>235464</v>
      </c>
      <c r="N61" s="446">
        <f t="shared" si="4"/>
        <v>935344</v>
      </c>
      <c r="O61" s="391">
        <v>844963</v>
      </c>
      <c r="P61" s="391">
        <v>0</v>
      </c>
      <c r="Q61" s="391">
        <v>19609</v>
      </c>
      <c r="R61" s="391">
        <v>70772</v>
      </c>
      <c r="S61" s="391">
        <v>0</v>
      </c>
      <c r="T61" s="391">
        <v>0</v>
      </c>
      <c r="U61" s="411"/>
    </row>
    <row r="62" spans="1:21" s="392" customFormat="1" x14ac:dyDescent="0.2">
      <c r="A62" s="402">
        <v>55</v>
      </c>
      <c r="B62" s="453" t="str">
        <f t="shared" si="5"/>
        <v>HARGHITA</v>
      </c>
      <c r="C62" s="427" t="s">
        <v>269</v>
      </c>
      <c r="D62" s="409">
        <f t="shared" si="0"/>
        <v>8</v>
      </c>
      <c r="E62" s="389">
        <v>3</v>
      </c>
      <c r="F62" s="389">
        <v>5</v>
      </c>
      <c r="G62" s="409">
        <f t="shared" si="1"/>
        <v>12</v>
      </c>
      <c r="H62" s="389">
        <v>3</v>
      </c>
      <c r="I62" s="389">
        <v>9</v>
      </c>
      <c r="J62" s="410">
        <f t="shared" si="2"/>
        <v>20</v>
      </c>
      <c r="K62" s="428">
        <f t="shared" si="3"/>
        <v>314346</v>
      </c>
      <c r="L62" s="428">
        <v>176484</v>
      </c>
      <c r="M62" s="428">
        <v>137862</v>
      </c>
      <c r="N62" s="446">
        <f t="shared" si="4"/>
        <v>176484</v>
      </c>
      <c r="O62" s="391">
        <v>145329</v>
      </c>
      <c r="P62" s="391">
        <v>0</v>
      </c>
      <c r="Q62" s="391">
        <v>3627</v>
      </c>
      <c r="R62" s="391">
        <v>15928</v>
      </c>
      <c r="S62" s="391">
        <v>11600</v>
      </c>
      <c r="T62" s="391">
        <v>0</v>
      </c>
      <c r="U62" s="413"/>
    </row>
    <row r="63" spans="1:21" s="392" customFormat="1" x14ac:dyDescent="0.2">
      <c r="A63" s="412">
        <v>56</v>
      </c>
      <c r="B63" s="453" t="str">
        <f t="shared" si="5"/>
        <v>HARGHITA</v>
      </c>
      <c r="C63" s="427" t="s">
        <v>270</v>
      </c>
      <c r="D63" s="409">
        <f t="shared" si="0"/>
        <v>18</v>
      </c>
      <c r="E63" s="389">
        <v>4</v>
      </c>
      <c r="F63" s="389">
        <v>14</v>
      </c>
      <c r="G63" s="409">
        <f t="shared" si="1"/>
        <v>30</v>
      </c>
      <c r="H63" s="389">
        <v>5</v>
      </c>
      <c r="I63" s="389">
        <v>25</v>
      </c>
      <c r="J63" s="410">
        <f t="shared" si="2"/>
        <v>48</v>
      </c>
      <c r="K63" s="428">
        <f t="shared" si="3"/>
        <v>680304</v>
      </c>
      <c r="L63" s="428">
        <v>370014</v>
      </c>
      <c r="M63" s="428">
        <v>310290</v>
      </c>
      <c r="N63" s="446">
        <f t="shared" si="4"/>
        <v>370014</v>
      </c>
      <c r="O63" s="391">
        <v>324875</v>
      </c>
      <c r="P63" s="391">
        <v>0</v>
      </c>
      <c r="Q63" s="391">
        <v>8106</v>
      </c>
      <c r="R63" s="391">
        <v>37033</v>
      </c>
      <c r="S63" s="391">
        <v>0</v>
      </c>
      <c r="T63" s="391">
        <v>0</v>
      </c>
      <c r="U63" s="411"/>
    </row>
    <row r="64" spans="1:21" s="392" customFormat="1" x14ac:dyDescent="0.2">
      <c r="A64" s="402">
        <v>57</v>
      </c>
      <c r="B64" s="453" t="str">
        <f t="shared" si="5"/>
        <v>HARGHITA</v>
      </c>
      <c r="C64" s="427" t="s">
        <v>271</v>
      </c>
      <c r="D64" s="409">
        <f t="shared" si="0"/>
        <v>11</v>
      </c>
      <c r="E64" s="389">
        <v>2</v>
      </c>
      <c r="F64" s="389">
        <v>9</v>
      </c>
      <c r="G64" s="409">
        <f t="shared" si="1"/>
        <v>11</v>
      </c>
      <c r="H64" s="389">
        <v>0</v>
      </c>
      <c r="I64" s="389">
        <v>11</v>
      </c>
      <c r="J64" s="410">
        <f t="shared" si="2"/>
        <v>22</v>
      </c>
      <c r="K64" s="428">
        <f t="shared" si="3"/>
        <v>360454</v>
      </c>
      <c r="L64" s="428">
        <v>239261</v>
      </c>
      <c r="M64" s="428">
        <v>121193</v>
      </c>
      <c r="N64" s="446">
        <f t="shared" si="4"/>
        <v>239261</v>
      </c>
      <c r="O64" s="391">
        <v>205600</v>
      </c>
      <c r="P64" s="391">
        <v>28725</v>
      </c>
      <c r="Q64" s="391">
        <v>4936</v>
      </c>
      <c r="R64" s="391">
        <v>0</v>
      </c>
      <c r="S64" s="391">
        <v>0</v>
      </c>
      <c r="T64" s="444">
        <v>0</v>
      </c>
      <c r="U64" s="411"/>
    </row>
    <row r="65" spans="1:21" s="392" customFormat="1" x14ac:dyDescent="0.2">
      <c r="A65" s="412">
        <v>58</v>
      </c>
      <c r="B65" s="453" t="str">
        <f t="shared" si="5"/>
        <v>HARGHITA</v>
      </c>
      <c r="C65" s="427" t="s">
        <v>272</v>
      </c>
      <c r="D65" s="409">
        <f t="shared" si="0"/>
        <v>25</v>
      </c>
      <c r="E65" s="389">
        <v>2</v>
      </c>
      <c r="F65" s="389">
        <v>23</v>
      </c>
      <c r="G65" s="409">
        <f t="shared" si="1"/>
        <v>5</v>
      </c>
      <c r="H65" s="389">
        <v>0</v>
      </c>
      <c r="I65" s="389">
        <v>5</v>
      </c>
      <c r="J65" s="410">
        <f t="shared" si="2"/>
        <v>30</v>
      </c>
      <c r="K65" s="428">
        <f t="shared" si="3"/>
        <v>560101</v>
      </c>
      <c r="L65" s="428">
        <v>480945</v>
      </c>
      <c r="M65" s="428">
        <v>79156</v>
      </c>
      <c r="N65" s="446">
        <f t="shared" si="4"/>
        <v>480945</v>
      </c>
      <c r="O65" s="391">
        <v>423074</v>
      </c>
      <c r="P65" s="391">
        <v>0</v>
      </c>
      <c r="Q65" s="391">
        <v>10430</v>
      </c>
      <c r="R65" s="391">
        <v>47441</v>
      </c>
      <c r="S65" s="391">
        <v>0</v>
      </c>
      <c r="T65" s="391">
        <v>0</v>
      </c>
      <c r="U65" s="411"/>
    </row>
    <row r="66" spans="1:21" s="392" customFormat="1" x14ac:dyDescent="0.2">
      <c r="A66" s="402">
        <v>59</v>
      </c>
      <c r="B66" s="453" t="str">
        <f t="shared" si="5"/>
        <v>HARGHITA</v>
      </c>
      <c r="C66" s="427" t="s">
        <v>273</v>
      </c>
      <c r="D66" s="409">
        <f t="shared" si="0"/>
        <v>13</v>
      </c>
      <c r="E66" s="389">
        <v>4</v>
      </c>
      <c r="F66" s="389">
        <v>9</v>
      </c>
      <c r="G66" s="409">
        <f t="shared" si="1"/>
        <v>63</v>
      </c>
      <c r="H66" s="389">
        <v>9</v>
      </c>
      <c r="I66" s="389">
        <v>54</v>
      </c>
      <c r="J66" s="410">
        <f t="shared" si="2"/>
        <v>76</v>
      </c>
      <c r="K66" s="428">
        <f t="shared" si="3"/>
        <v>969657</v>
      </c>
      <c r="L66" s="428">
        <v>299876</v>
      </c>
      <c r="M66" s="428">
        <v>669781</v>
      </c>
      <c r="N66" s="446">
        <f t="shared" si="4"/>
        <v>299876</v>
      </c>
      <c r="O66" s="391">
        <v>246901</v>
      </c>
      <c r="P66" s="391">
        <v>0</v>
      </c>
      <c r="Q66" s="391">
        <v>5716</v>
      </c>
      <c r="R66" s="391">
        <v>28409</v>
      </c>
      <c r="S66" s="391">
        <v>18850</v>
      </c>
      <c r="T66" s="391">
        <v>0</v>
      </c>
      <c r="U66" s="411"/>
    </row>
    <row r="67" spans="1:21" s="392" customFormat="1" x14ac:dyDescent="0.2">
      <c r="A67" s="412">
        <v>60</v>
      </c>
      <c r="B67" s="453" t="str">
        <f t="shared" si="5"/>
        <v>HARGHITA</v>
      </c>
      <c r="C67" s="427" t="s">
        <v>274</v>
      </c>
      <c r="D67" s="409">
        <f t="shared" si="0"/>
        <v>26</v>
      </c>
      <c r="E67" s="389">
        <v>8</v>
      </c>
      <c r="F67" s="389">
        <v>18</v>
      </c>
      <c r="G67" s="409">
        <f t="shared" si="1"/>
        <v>20</v>
      </c>
      <c r="H67" s="389">
        <v>0</v>
      </c>
      <c r="I67" s="389">
        <v>20</v>
      </c>
      <c r="J67" s="410">
        <f t="shared" si="2"/>
        <v>46</v>
      </c>
      <c r="K67" s="428">
        <f t="shared" si="3"/>
        <v>724554</v>
      </c>
      <c r="L67" s="428">
        <v>496308</v>
      </c>
      <c r="M67" s="428">
        <v>228246</v>
      </c>
      <c r="N67" s="446">
        <f t="shared" si="4"/>
        <v>496308</v>
      </c>
      <c r="O67" s="391">
        <v>440687</v>
      </c>
      <c r="P67" s="391">
        <v>0</v>
      </c>
      <c r="Q67" s="391">
        <v>10920</v>
      </c>
      <c r="R67" s="391">
        <v>44701</v>
      </c>
      <c r="S67" s="391">
        <v>0</v>
      </c>
      <c r="T67" s="391">
        <v>0</v>
      </c>
      <c r="U67" s="411"/>
    </row>
    <row r="68" spans="1:21" s="392" customFormat="1" x14ac:dyDescent="0.2">
      <c r="A68" s="402">
        <v>61</v>
      </c>
      <c r="B68" s="453" t="str">
        <f t="shared" si="5"/>
        <v>HARGHITA</v>
      </c>
      <c r="C68" s="449" t="s">
        <v>275</v>
      </c>
      <c r="D68" s="409">
        <f t="shared" si="0"/>
        <v>15</v>
      </c>
      <c r="E68" s="389">
        <v>2</v>
      </c>
      <c r="F68" s="389">
        <v>13</v>
      </c>
      <c r="G68" s="409">
        <f t="shared" si="1"/>
        <v>24</v>
      </c>
      <c r="H68" s="389">
        <v>0</v>
      </c>
      <c r="I68" s="389">
        <v>24</v>
      </c>
      <c r="J68" s="410">
        <f t="shared" si="2"/>
        <v>39</v>
      </c>
      <c r="K68" s="428">
        <f t="shared" si="3"/>
        <v>561957</v>
      </c>
      <c r="L68" s="428">
        <v>299145</v>
      </c>
      <c r="M68" s="428">
        <v>262812</v>
      </c>
      <c r="N68" s="446">
        <f t="shared" si="4"/>
        <v>299145</v>
      </c>
      <c r="O68" s="391">
        <v>261833</v>
      </c>
      <c r="P68" s="391">
        <v>0</v>
      </c>
      <c r="Q68" s="391">
        <v>6585</v>
      </c>
      <c r="R68" s="391">
        <v>30727</v>
      </c>
      <c r="S68" s="391">
        <v>0</v>
      </c>
      <c r="T68" s="391">
        <v>0</v>
      </c>
      <c r="U68" s="411"/>
    </row>
    <row r="69" spans="1:21" s="392" customFormat="1" x14ac:dyDescent="0.2">
      <c r="A69" s="412">
        <v>62</v>
      </c>
      <c r="B69" s="453" t="str">
        <f t="shared" si="5"/>
        <v>HARGHITA</v>
      </c>
      <c r="C69" s="449" t="s">
        <v>276</v>
      </c>
      <c r="D69" s="409">
        <f t="shared" si="0"/>
        <v>15</v>
      </c>
      <c r="E69" s="389">
        <v>2</v>
      </c>
      <c r="F69" s="389">
        <v>13</v>
      </c>
      <c r="G69" s="409">
        <f t="shared" si="1"/>
        <v>23</v>
      </c>
      <c r="H69" s="389">
        <v>2</v>
      </c>
      <c r="I69" s="389">
        <v>21</v>
      </c>
      <c r="J69" s="410">
        <f t="shared" si="2"/>
        <v>38</v>
      </c>
      <c r="K69" s="428">
        <f t="shared" si="3"/>
        <v>511663</v>
      </c>
      <c r="L69" s="428">
        <v>288737</v>
      </c>
      <c r="M69" s="428">
        <v>222926</v>
      </c>
      <c r="N69" s="446">
        <f t="shared" si="4"/>
        <v>288737</v>
      </c>
      <c r="O69" s="391">
        <v>278134</v>
      </c>
      <c r="P69" s="391">
        <v>4248</v>
      </c>
      <c r="Q69" s="391">
        <v>6355</v>
      </c>
      <c r="R69" s="391">
        <v>0</v>
      </c>
      <c r="S69" s="391">
        <v>0</v>
      </c>
      <c r="T69" s="391">
        <v>0</v>
      </c>
      <c r="U69" s="411"/>
    </row>
    <row r="70" spans="1:21" s="392" customFormat="1" x14ac:dyDescent="0.2">
      <c r="A70" s="402">
        <v>63</v>
      </c>
      <c r="B70" s="453" t="str">
        <f t="shared" si="5"/>
        <v>HARGHITA</v>
      </c>
      <c r="C70" s="427" t="s">
        <v>277</v>
      </c>
      <c r="D70" s="409">
        <f t="shared" si="0"/>
        <v>13</v>
      </c>
      <c r="E70" s="389">
        <v>2</v>
      </c>
      <c r="F70" s="389">
        <v>11</v>
      </c>
      <c r="G70" s="409">
        <f t="shared" si="1"/>
        <v>11</v>
      </c>
      <c r="H70" s="389">
        <v>0</v>
      </c>
      <c r="I70" s="389">
        <v>11</v>
      </c>
      <c r="J70" s="410">
        <f t="shared" si="2"/>
        <v>24</v>
      </c>
      <c r="K70" s="428">
        <f t="shared" si="3"/>
        <v>409999</v>
      </c>
      <c r="L70" s="428">
        <v>283905</v>
      </c>
      <c r="M70" s="428">
        <v>126094</v>
      </c>
      <c r="N70" s="446">
        <f t="shared" si="4"/>
        <v>283905</v>
      </c>
      <c r="O70" s="391">
        <v>240131</v>
      </c>
      <c r="P70" s="391">
        <v>0</v>
      </c>
      <c r="Q70" s="391">
        <v>5992</v>
      </c>
      <c r="R70" s="391">
        <v>26182</v>
      </c>
      <c r="S70" s="391">
        <v>11600</v>
      </c>
      <c r="T70" s="391">
        <v>0</v>
      </c>
      <c r="U70" s="411"/>
    </row>
    <row r="71" spans="1:21" s="392" customFormat="1" x14ac:dyDescent="0.2">
      <c r="A71" s="412">
        <v>64</v>
      </c>
      <c r="B71" s="453" t="str">
        <f t="shared" si="5"/>
        <v>HARGHITA</v>
      </c>
      <c r="C71" s="448" t="s">
        <v>278</v>
      </c>
      <c r="D71" s="409">
        <f t="shared" si="0"/>
        <v>6</v>
      </c>
      <c r="E71" s="389">
        <v>0</v>
      </c>
      <c r="F71" s="389">
        <v>6</v>
      </c>
      <c r="G71" s="409">
        <f t="shared" si="1"/>
        <v>5</v>
      </c>
      <c r="H71" s="389">
        <v>0</v>
      </c>
      <c r="I71" s="389">
        <v>5</v>
      </c>
      <c r="J71" s="410">
        <f t="shared" si="2"/>
        <v>11</v>
      </c>
      <c r="K71" s="428">
        <f t="shared" si="3"/>
        <v>156607</v>
      </c>
      <c r="L71" s="428">
        <v>113314</v>
      </c>
      <c r="M71" s="428">
        <v>43293</v>
      </c>
      <c r="N71" s="446">
        <f t="shared" si="4"/>
        <v>113314</v>
      </c>
      <c r="O71" s="391">
        <v>106835</v>
      </c>
      <c r="P71" s="391">
        <v>0</v>
      </c>
      <c r="Q71" s="391">
        <v>2063</v>
      </c>
      <c r="R71" s="391">
        <v>4416</v>
      </c>
      <c r="S71" s="391">
        <v>0</v>
      </c>
      <c r="T71" s="391">
        <v>0</v>
      </c>
      <c r="U71" s="411"/>
    </row>
    <row r="72" spans="1:21" s="392" customFormat="1" x14ac:dyDescent="0.2">
      <c r="A72" s="402">
        <v>65</v>
      </c>
      <c r="B72" s="453" t="str">
        <f t="shared" si="5"/>
        <v>HARGHITA</v>
      </c>
      <c r="C72" s="448" t="s">
        <v>279</v>
      </c>
      <c r="D72" s="409">
        <f t="shared" si="0"/>
        <v>13</v>
      </c>
      <c r="E72" s="389">
        <v>5</v>
      </c>
      <c r="F72" s="389">
        <v>8</v>
      </c>
      <c r="G72" s="409">
        <f t="shared" si="1"/>
        <v>17</v>
      </c>
      <c r="H72" s="389">
        <v>0</v>
      </c>
      <c r="I72" s="389">
        <v>17</v>
      </c>
      <c r="J72" s="410">
        <f t="shared" si="2"/>
        <v>30</v>
      </c>
      <c r="K72" s="428">
        <f t="shared" si="3"/>
        <v>469194</v>
      </c>
      <c r="L72" s="428">
        <v>269044</v>
      </c>
      <c r="M72" s="428">
        <v>200150</v>
      </c>
      <c r="N72" s="446">
        <f t="shared" si="4"/>
        <v>269044</v>
      </c>
      <c r="O72" s="391">
        <v>261642</v>
      </c>
      <c r="P72" s="391">
        <v>1659</v>
      </c>
      <c r="Q72" s="391">
        <v>5743</v>
      </c>
      <c r="R72" s="391">
        <v>0</v>
      </c>
      <c r="S72" s="391">
        <v>0</v>
      </c>
      <c r="T72" s="391">
        <v>0</v>
      </c>
      <c r="U72" s="411"/>
    </row>
    <row r="73" spans="1:21" s="392" customFormat="1" x14ac:dyDescent="0.2">
      <c r="A73" s="412">
        <v>66</v>
      </c>
      <c r="B73" s="453" t="str">
        <f t="shared" si="5"/>
        <v>HARGHITA</v>
      </c>
      <c r="C73" s="448" t="s">
        <v>314</v>
      </c>
      <c r="D73" s="409">
        <f>E73+F73</f>
        <v>12</v>
      </c>
      <c r="E73" s="389">
        <v>3</v>
      </c>
      <c r="F73" s="389">
        <v>9</v>
      </c>
      <c r="G73" s="409">
        <f>H73+I73</f>
        <v>12</v>
      </c>
      <c r="H73" s="389">
        <v>0</v>
      </c>
      <c r="I73" s="389">
        <v>12</v>
      </c>
      <c r="J73" s="410">
        <f>D73+G73</f>
        <v>24</v>
      </c>
      <c r="K73" s="428">
        <f>L73+M73</f>
        <v>372350</v>
      </c>
      <c r="L73" s="428">
        <v>216114</v>
      </c>
      <c r="M73" s="428">
        <v>156236</v>
      </c>
      <c r="N73" s="446">
        <f>O73+P73+Q73+R73+S73</f>
        <v>216114</v>
      </c>
      <c r="O73" s="391">
        <v>193057</v>
      </c>
      <c r="P73" s="391">
        <v>0</v>
      </c>
      <c r="Q73" s="391">
        <v>1802</v>
      </c>
      <c r="R73" s="391">
        <v>21255</v>
      </c>
      <c r="S73" s="391">
        <v>0</v>
      </c>
      <c r="T73" s="391">
        <v>0</v>
      </c>
      <c r="U73" s="411"/>
    </row>
    <row r="74" spans="1:21" s="392" customFormat="1" x14ac:dyDescent="0.2">
      <c r="A74" s="402">
        <v>67</v>
      </c>
      <c r="B74" s="453" t="str">
        <f>B73</f>
        <v>HARGHITA</v>
      </c>
      <c r="C74" s="449" t="s">
        <v>280</v>
      </c>
      <c r="D74" s="409">
        <f>E74+F74</f>
        <v>30</v>
      </c>
      <c r="E74" s="389">
        <v>5</v>
      </c>
      <c r="F74" s="389">
        <v>25</v>
      </c>
      <c r="G74" s="409">
        <f>H74+I74</f>
        <v>30</v>
      </c>
      <c r="H74" s="389">
        <v>5</v>
      </c>
      <c r="I74" s="389">
        <v>25</v>
      </c>
      <c r="J74" s="410">
        <f>D74+G74</f>
        <v>60</v>
      </c>
      <c r="K74" s="428">
        <f>L74+M74</f>
        <v>998855</v>
      </c>
      <c r="L74" s="428">
        <v>664265</v>
      </c>
      <c r="M74" s="428">
        <v>334590</v>
      </c>
      <c r="N74" s="446">
        <f>O74+P74+Q74+R74+S74</f>
        <v>664265</v>
      </c>
      <c r="O74" s="423">
        <v>649647</v>
      </c>
      <c r="P74" s="423">
        <v>0</v>
      </c>
      <c r="Q74" s="423">
        <v>14618</v>
      </c>
      <c r="R74" s="391">
        <v>0</v>
      </c>
      <c r="S74" s="391">
        <v>0</v>
      </c>
      <c r="T74" s="391">
        <v>0</v>
      </c>
      <c r="U74" s="411"/>
    </row>
    <row r="75" spans="1:21" s="392" customFormat="1" x14ac:dyDescent="0.2">
      <c r="A75" s="419"/>
      <c r="B75" s="453" t="str">
        <f>B74</f>
        <v>HARGHITA</v>
      </c>
      <c r="C75" s="420" t="s">
        <v>74</v>
      </c>
      <c r="D75" s="409">
        <f>SUM(D8:D74)</f>
        <v>1468</v>
      </c>
      <c r="E75" s="409">
        <f t="shared" ref="E75:U75" si="6">SUM(E8:E74)</f>
        <v>307</v>
      </c>
      <c r="F75" s="409">
        <f t="shared" si="6"/>
        <v>1161</v>
      </c>
      <c r="G75" s="409">
        <f t="shared" si="6"/>
        <v>2032</v>
      </c>
      <c r="H75" s="409">
        <f t="shared" si="6"/>
        <v>231</v>
      </c>
      <c r="I75" s="409">
        <f t="shared" si="6"/>
        <v>1801</v>
      </c>
      <c r="J75" s="409">
        <f t="shared" si="6"/>
        <v>3500</v>
      </c>
      <c r="K75" s="409">
        <f>L75+M75</f>
        <v>51780692</v>
      </c>
      <c r="L75" s="409">
        <f t="shared" si="6"/>
        <v>30246644</v>
      </c>
      <c r="M75" s="409">
        <f t="shared" si="6"/>
        <v>21534048</v>
      </c>
      <c r="N75" s="409">
        <f t="shared" si="6"/>
        <v>30246644</v>
      </c>
      <c r="O75" s="409">
        <f t="shared" si="6"/>
        <v>26568326</v>
      </c>
      <c r="P75" s="409">
        <f t="shared" si="6"/>
        <v>342366</v>
      </c>
      <c r="Q75" s="409">
        <f t="shared" si="6"/>
        <v>634543</v>
      </c>
      <c r="R75" s="409">
        <f t="shared" si="6"/>
        <v>2094712</v>
      </c>
      <c r="S75" s="409">
        <f t="shared" si="6"/>
        <v>606697</v>
      </c>
      <c r="T75" s="409">
        <f t="shared" si="6"/>
        <v>0</v>
      </c>
      <c r="U75" s="409">
        <f t="shared" si="6"/>
        <v>0</v>
      </c>
    </row>
    <row r="76" spans="1:21" x14ac:dyDescent="0.2">
      <c r="C76" s="395" t="s">
        <v>292</v>
      </c>
      <c r="D76" s="3"/>
      <c r="L76" s="450"/>
      <c r="N76" s="450"/>
    </row>
    <row r="77" spans="1:21" ht="18" x14ac:dyDescent="0.25">
      <c r="B77" s="451" t="s">
        <v>310</v>
      </c>
    </row>
    <row r="78" spans="1:21" ht="18" x14ac:dyDescent="0.25">
      <c r="B78" s="451" t="s">
        <v>309</v>
      </c>
    </row>
    <row r="79" spans="1:21" x14ac:dyDescent="0.2">
      <c r="B79" s="395" t="s">
        <v>301</v>
      </c>
      <c r="C79" s="395" t="s">
        <v>302</v>
      </c>
    </row>
    <row r="80" spans="1:21" ht="18" x14ac:dyDescent="0.25">
      <c r="B80" s="451" t="s">
        <v>319</v>
      </c>
    </row>
    <row r="82" spans="7:10" x14ac:dyDescent="0.2">
      <c r="H82" s="395" t="s">
        <v>294</v>
      </c>
      <c r="I82" s="395" t="s">
        <v>74</v>
      </c>
      <c r="J82" s="395" t="s">
        <v>294</v>
      </c>
    </row>
    <row r="94" spans="7:10" x14ac:dyDescent="0.2">
      <c r="G94" s="395" t="s">
        <v>293</v>
      </c>
    </row>
  </sheetData>
  <mergeCells count="14">
    <mergeCell ref="B3:J3"/>
    <mergeCell ref="J5:J6"/>
    <mergeCell ref="K4:T4"/>
    <mergeCell ref="U5:U6"/>
    <mergeCell ref="B5:B6"/>
    <mergeCell ref="C5:C6"/>
    <mergeCell ref="A5:A6"/>
    <mergeCell ref="K5:K6"/>
    <mergeCell ref="T5:T6"/>
    <mergeCell ref="B4:E4"/>
    <mergeCell ref="D5:F5"/>
    <mergeCell ref="G5:I5"/>
    <mergeCell ref="L5:L6"/>
    <mergeCell ref="M5:M6"/>
  </mergeCells>
  <phoneticPr fontId="43" type="noConversion"/>
  <printOptions horizontalCentered="1"/>
  <pageMargins left="0" right="0" top="0" bottom="0" header="0" footer="0"/>
  <pageSetup paperSize="9" scale="69" fitToHeight="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workbookViewId="0">
      <selection activeCell="B1" sqref="B1"/>
    </sheetView>
  </sheetViews>
  <sheetFormatPr defaultRowHeight="12.75" x14ac:dyDescent="0.2"/>
  <cols>
    <col min="1" max="1" width="3.7109375" customWidth="1"/>
    <col min="2" max="2" width="16.7109375" customWidth="1"/>
    <col min="3" max="3" width="16" bestFit="1" customWidth="1"/>
    <col min="4" max="4" width="8.140625" bestFit="1" customWidth="1"/>
    <col min="5" max="5" width="6.28515625" customWidth="1"/>
    <col min="6" max="6" width="9.42578125" style="236" customWidth="1"/>
    <col min="7" max="7" width="6.42578125" customWidth="1"/>
    <col min="8" max="8" width="9.7109375" style="236" customWidth="1"/>
    <col min="9" max="9" width="19.42578125" customWidth="1"/>
    <col min="10" max="10" width="17" customWidth="1"/>
    <col min="11" max="11" width="26.7109375" customWidth="1"/>
  </cols>
  <sheetData>
    <row r="1" spans="1:11" x14ac:dyDescent="0.2">
      <c r="A1" s="77"/>
      <c r="B1" s="172" t="s">
        <v>146</v>
      </c>
      <c r="C1" s="77"/>
      <c r="D1" s="77"/>
      <c r="E1" s="77"/>
      <c r="F1" s="257"/>
      <c r="G1" s="77"/>
      <c r="H1" s="257"/>
      <c r="I1" s="77"/>
      <c r="J1" s="77"/>
      <c r="K1" s="77"/>
    </row>
    <row r="2" spans="1:11" x14ac:dyDescent="0.2">
      <c r="A2" s="77"/>
      <c r="B2" s="173" t="s">
        <v>73</v>
      </c>
      <c r="C2" s="352">
        <v>43190</v>
      </c>
      <c r="E2" s="77"/>
      <c r="F2" s="257"/>
      <c r="G2" s="77"/>
      <c r="H2" s="257"/>
      <c r="I2" s="77"/>
      <c r="J2" s="77"/>
      <c r="K2" s="77"/>
    </row>
    <row r="3" spans="1:11" ht="29.25" customHeight="1" x14ac:dyDescent="0.2">
      <c r="A3" s="81"/>
      <c r="B3" s="571" t="s">
        <v>303</v>
      </c>
      <c r="C3" s="571"/>
      <c r="D3" s="571"/>
      <c r="E3" s="571"/>
      <c r="F3" s="571"/>
      <c r="G3" s="571"/>
      <c r="H3" s="571"/>
      <c r="I3" s="571"/>
      <c r="J3" s="571"/>
      <c r="K3" s="571"/>
    </row>
    <row r="4" spans="1:11" x14ac:dyDescent="0.2">
      <c r="A4" s="81"/>
      <c r="B4" s="473"/>
      <c r="C4" s="473"/>
      <c r="D4" s="473"/>
      <c r="E4" s="473"/>
      <c r="F4" s="473"/>
      <c r="G4" s="473"/>
      <c r="H4" s="473"/>
      <c r="I4" s="77"/>
      <c r="J4" s="77"/>
      <c r="K4" s="77"/>
    </row>
    <row r="5" spans="1:11" ht="12.75" customHeight="1" x14ac:dyDescent="0.2">
      <c r="A5" s="81"/>
      <c r="B5" s="470"/>
      <c r="C5" s="470"/>
      <c r="D5" s="470"/>
      <c r="E5" s="470"/>
      <c r="F5" s="470"/>
      <c r="G5" s="470"/>
      <c r="H5" s="470"/>
      <c r="I5" s="572" t="s">
        <v>174</v>
      </c>
      <c r="J5" s="573"/>
      <c r="K5" s="77"/>
    </row>
    <row r="6" spans="1:11" ht="32.25" customHeight="1" x14ac:dyDescent="0.2">
      <c r="A6" s="568" t="s">
        <v>123</v>
      </c>
      <c r="B6" s="570" t="s">
        <v>76</v>
      </c>
      <c r="C6" s="570" t="s">
        <v>124</v>
      </c>
      <c r="D6" s="478" t="s">
        <v>150</v>
      </c>
      <c r="E6" s="479"/>
      <c r="F6" s="479"/>
      <c r="G6" s="479"/>
      <c r="H6" s="480"/>
      <c r="I6" s="574" t="s">
        <v>151</v>
      </c>
      <c r="J6" s="574" t="s">
        <v>152</v>
      </c>
      <c r="K6" s="574" t="s">
        <v>138</v>
      </c>
    </row>
    <row r="7" spans="1:11" ht="22.5" x14ac:dyDescent="0.2">
      <c r="A7" s="569"/>
      <c r="B7" s="570"/>
      <c r="C7" s="570"/>
      <c r="D7" s="230" t="s">
        <v>147</v>
      </c>
      <c r="E7" s="216" t="s">
        <v>21</v>
      </c>
      <c r="F7" s="231" t="s">
        <v>148</v>
      </c>
      <c r="G7" s="216" t="s">
        <v>22</v>
      </c>
      <c r="H7" s="231" t="s">
        <v>149</v>
      </c>
      <c r="I7" s="575"/>
      <c r="J7" s="575"/>
      <c r="K7" s="575"/>
    </row>
    <row r="8" spans="1:11" x14ac:dyDescent="0.2">
      <c r="A8" s="232">
        <v>0</v>
      </c>
      <c r="B8" s="217">
        <v>1</v>
      </c>
      <c r="C8" s="217">
        <v>2</v>
      </c>
      <c r="D8" s="217" t="s">
        <v>131</v>
      </c>
      <c r="E8" s="217">
        <v>4</v>
      </c>
      <c r="F8" s="233">
        <v>5</v>
      </c>
      <c r="G8" s="217">
        <v>6</v>
      </c>
      <c r="H8" s="234">
        <v>7</v>
      </c>
      <c r="I8" s="217">
        <v>8</v>
      </c>
      <c r="J8" s="234">
        <v>9</v>
      </c>
      <c r="K8" s="217">
        <v>10</v>
      </c>
    </row>
    <row r="9" spans="1:11" x14ac:dyDescent="0.2">
      <c r="A9" s="215">
        <v>1</v>
      </c>
      <c r="B9" s="215" t="s">
        <v>282</v>
      </c>
      <c r="C9" s="438" t="s">
        <v>215</v>
      </c>
      <c r="D9" s="199">
        <v>249</v>
      </c>
      <c r="E9" s="435">
        <v>9</v>
      </c>
      <c r="F9" s="435">
        <v>3</v>
      </c>
      <c r="G9" s="435">
        <v>221</v>
      </c>
      <c r="H9" s="435">
        <v>16</v>
      </c>
      <c r="I9" s="436">
        <v>13446</v>
      </c>
      <c r="J9" s="437"/>
      <c r="K9" s="432"/>
    </row>
    <row r="10" spans="1:11" x14ac:dyDescent="0.2">
      <c r="A10" s="219">
        <v>2</v>
      </c>
      <c r="B10" s="40" t="str">
        <f>B9</f>
        <v>Harghita</v>
      </c>
      <c r="C10" s="434" t="s">
        <v>221</v>
      </c>
      <c r="D10" s="199">
        <v>20</v>
      </c>
      <c r="E10" s="367">
        <v>0</v>
      </c>
      <c r="F10" s="367">
        <v>0</v>
      </c>
      <c r="G10" s="367">
        <v>19</v>
      </c>
      <c r="H10" s="367">
        <v>1</v>
      </c>
      <c r="I10" s="428">
        <v>618.79999999999995</v>
      </c>
      <c r="J10" s="436">
        <v>0</v>
      </c>
      <c r="K10" s="250"/>
    </row>
    <row r="11" spans="1:11" x14ac:dyDescent="0.2">
      <c r="A11" s="215">
        <v>3</v>
      </c>
      <c r="B11" s="40" t="str">
        <f t="shared" ref="B11:B16" si="0">B10</f>
        <v>Harghita</v>
      </c>
      <c r="D11" s="433">
        <v>0</v>
      </c>
      <c r="E11" s="439"/>
      <c r="F11" s="440"/>
      <c r="G11" s="439"/>
      <c r="H11" s="440"/>
      <c r="J11" s="436">
        <v>0</v>
      </c>
      <c r="K11" s="250"/>
    </row>
    <row r="12" spans="1:11" x14ac:dyDescent="0.2">
      <c r="A12" s="219">
        <v>4</v>
      </c>
      <c r="B12" s="40" t="str">
        <f t="shared" si="0"/>
        <v>Harghita</v>
      </c>
      <c r="C12" s="434"/>
      <c r="D12" s="218">
        <f>E12+F12+G12+H12</f>
        <v>0</v>
      </c>
      <c r="E12" s="198"/>
      <c r="F12" s="198"/>
      <c r="G12" s="198"/>
      <c r="H12" s="198"/>
      <c r="I12" s="253"/>
      <c r="J12" s="253"/>
      <c r="K12" s="250"/>
    </row>
    <row r="13" spans="1:11" x14ac:dyDescent="0.2">
      <c r="A13" s="215">
        <v>5</v>
      </c>
      <c r="B13" s="40" t="str">
        <f t="shared" si="0"/>
        <v>Harghita</v>
      </c>
      <c r="C13" s="215"/>
      <c r="D13" s="218">
        <f>E13+F13+G13+H13</f>
        <v>0</v>
      </c>
      <c r="E13" s="198"/>
      <c r="F13" s="198"/>
      <c r="G13" s="198"/>
      <c r="H13" s="198"/>
      <c r="I13" s="253"/>
      <c r="J13" s="253"/>
      <c r="K13" s="250"/>
    </row>
    <row r="14" spans="1:11" x14ac:dyDescent="0.2">
      <c r="A14" s="219">
        <v>6</v>
      </c>
      <c r="B14" s="40" t="str">
        <f t="shared" si="0"/>
        <v>Harghita</v>
      </c>
      <c r="C14" s="215"/>
      <c r="D14" s="218">
        <f>E14+F14+G14+H14</f>
        <v>0</v>
      </c>
      <c r="E14" s="198"/>
      <c r="F14" s="198"/>
      <c r="G14" s="198"/>
      <c r="H14" s="198"/>
      <c r="I14" s="253"/>
      <c r="J14" s="253"/>
      <c r="K14" s="250"/>
    </row>
    <row r="15" spans="1:11" x14ac:dyDescent="0.2">
      <c r="A15" s="215">
        <v>7</v>
      </c>
      <c r="B15" s="40" t="str">
        <f t="shared" si="0"/>
        <v>Harghita</v>
      </c>
      <c r="C15" s="215"/>
      <c r="D15" s="218">
        <f>E15+F15+G15+H15</f>
        <v>0</v>
      </c>
      <c r="E15" s="198"/>
      <c r="F15" s="198"/>
      <c r="G15" s="198"/>
      <c r="H15" s="198"/>
      <c r="I15" s="253"/>
      <c r="J15" s="253"/>
      <c r="K15" s="250"/>
    </row>
    <row r="16" spans="1:11" x14ac:dyDescent="0.2">
      <c r="A16" s="219">
        <v>8</v>
      </c>
      <c r="B16" s="40" t="str">
        <f t="shared" si="0"/>
        <v>Harghita</v>
      </c>
      <c r="C16" s="220" t="s">
        <v>6</v>
      </c>
      <c r="D16" s="218">
        <f>E16+F16+G16+H16</f>
        <v>269</v>
      </c>
      <c r="E16" s="218">
        <f t="shared" ref="E16:J16" si="1">SUM(E9:E15)</f>
        <v>9</v>
      </c>
      <c r="F16" s="235">
        <f t="shared" si="1"/>
        <v>3</v>
      </c>
      <c r="G16" s="218">
        <f t="shared" si="1"/>
        <v>240</v>
      </c>
      <c r="H16" s="235">
        <f t="shared" si="1"/>
        <v>17</v>
      </c>
      <c r="I16" s="235">
        <f t="shared" si="1"/>
        <v>14064.8</v>
      </c>
      <c r="J16" s="235">
        <f t="shared" si="1"/>
        <v>0</v>
      </c>
      <c r="K16" s="251"/>
    </row>
    <row r="17" spans="1:3" x14ac:dyDescent="0.2">
      <c r="A17" s="44"/>
      <c r="B17" s="40" t="e">
        <f>#REF!</f>
        <v>#REF!</v>
      </c>
    </row>
    <row r="22" spans="1:3" x14ac:dyDescent="0.2">
      <c r="B22" t="s">
        <v>299</v>
      </c>
    </row>
    <row r="23" spans="1:3" x14ac:dyDescent="0.2">
      <c r="B23" t="s">
        <v>300</v>
      </c>
    </row>
    <row r="24" spans="1:3" x14ac:dyDescent="0.2">
      <c r="C24" t="s">
        <v>302</v>
      </c>
    </row>
  </sheetData>
  <mergeCells count="11">
    <mergeCell ref="A6:A7"/>
    <mergeCell ref="B6:B7"/>
    <mergeCell ref="C6:C7"/>
    <mergeCell ref="D6:H6"/>
    <mergeCell ref="B3:K3"/>
    <mergeCell ref="I5:J5"/>
    <mergeCell ref="I6:I7"/>
    <mergeCell ref="J6:J7"/>
    <mergeCell ref="K6:K7"/>
    <mergeCell ref="B4:H4"/>
    <mergeCell ref="B5:H5"/>
  </mergeCells>
  <phoneticPr fontId="4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 1 aplicatie</vt:lpstr>
      <vt:lpstr>N 1 RURAL - URBAN</vt:lpstr>
      <vt:lpstr>N 2 aplicatie</vt:lpstr>
      <vt:lpstr>N 3 aplicatie</vt:lpstr>
      <vt:lpstr>N 4 aplicatie</vt:lpstr>
      <vt:lpstr>N 5 aplicatie</vt:lpstr>
      <vt:lpstr>N 6 aplicatie</vt:lpstr>
      <vt:lpstr>N 7 aplicatie</vt:lpstr>
      <vt:lpstr>N 8 aplicatie</vt:lpstr>
      <vt:lpstr>'N 1 aplicatie'!Print_Titles</vt:lpstr>
      <vt:lpstr>'N 2 aplicatie'!Print_Titles</vt:lpstr>
      <vt:lpstr>'N 7 aplicatie'!Print_Titles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DGASPC_HR_PC1</cp:lastModifiedBy>
  <cp:lastPrinted>2023-07-12T06:47:35Z</cp:lastPrinted>
  <dcterms:created xsi:type="dcterms:W3CDTF">2001-06-25T11:39:49Z</dcterms:created>
  <dcterms:modified xsi:type="dcterms:W3CDTF">2023-07-21T06:54:00Z</dcterms:modified>
</cp:coreProperties>
</file>