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1340" windowHeight="5550" activeTab="0"/>
  </bookViews>
  <sheets>
    <sheet name="N 1 aplicatie" sheetId="1" r:id="rId1"/>
    <sheet name="N 1 RURAL - URBAN" sheetId="2" r:id="rId2"/>
    <sheet name="N 2 aplicatie" sheetId="3" r:id="rId3"/>
    <sheet name="N 3 aplicatie" sheetId="4" r:id="rId4"/>
    <sheet name="N 4 aplicatie" sheetId="5" r:id="rId5"/>
    <sheet name="N 5 aplicatie" sheetId="6" r:id="rId6"/>
    <sheet name="N 6 aplicatie" sheetId="7" r:id="rId7"/>
    <sheet name="N 7 aplicatie" sheetId="8" r:id="rId8"/>
    <sheet name="N 8 aplicatie" sheetId="9" r:id="rId9"/>
  </sheets>
  <definedNames>
    <definedName name="_xlnm.Print_Titles" localSheetId="0">'N 1 aplicatie'!$4:$5</definedName>
    <definedName name="_xlnm.Print_Titles" localSheetId="2">'N 2 aplicatie'!$8:$9</definedName>
  </definedNames>
  <calcPr fullCalcOnLoad="1"/>
</workbook>
</file>

<file path=xl/sharedStrings.xml><?xml version="1.0" encoding="utf-8"?>
<sst xmlns="http://schemas.openxmlformats.org/spreadsheetml/2006/main" count="919" uniqueCount="417">
  <si>
    <t>Categorie</t>
  </si>
  <si>
    <t>SOMATIC</t>
  </si>
  <si>
    <t>AUDITIV</t>
  </si>
  <si>
    <t>VIZUAL</t>
  </si>
  <si>
    <t>ASOCIAT</t>
  </si>
  <si>
    <t>Total</t>
  </si>
  <si>
    <t>TOTAL</t>
  </si>
  <si>
    <t>TOTA  GENERAL</t>
  </si>
  <si>
    <t>Copii + Adulti</t>
  </si>
  <si>
    <t>GENERAL</t>
  </si>
  <si>
    <t>I</t>
  </si>
  <si>
    <t>II</t>
  </si>
  <si>
    <t>III</t>
  </si>
  <si>
    <t>TOTAL (C+A)</t>
  </si>
  <si>
    <t>REPARTIZAREA PE GRADE DE HANDICAP ( din total )</t>
  </si>
  <si>
    <t>C+A</t>
  </si>
  <si>
    <t>NOTA:</t>
  </si>
  <si>
    <t>TOTAL GENERAL</t>
  </si>
  <si>
    <t>SE SCRIE  NUMAI IN RINDURILE SI COLOANELE ALBE</t>
  </si>
  <si>
    <t>rd.</t>
  </si>
  <si>
    <t>JUDE-         TUL initiale</t>
  </si>
  <si>
    <t>Copii</t>
  </si>
  <si>
    <t>Adulti</t>
  </si>
  <si>
    <t>COPII</t>
  </si>
  <si>
    <t>ADULTI</t>
  </si>
  <si>
    <t>Copii (I+II+III+IV)</t>
  </si>
  <si>
    <t>Adulti (I+II+III+IV)</t>
  </si>
  <si>
    <t>IV</t>
  </si>
  <si>
    <t>I: GRAV</t>
  </si>
  <si>
    <t>II: ACCENTUAT</t>
  </si>
  <si>
    <t>III: MEDIU</t>
  </si>
  <si>
    <t>IV: USOR</t>
  </si>
  <si>
    <t>I+II+III+IV</t>
  </si>
  <si>
    <t>La data:</t>
  </si>
  <si>
    <t>(ultima zi a semestrului)</t>
  </si>
  <si>
    <r>
      <t xml:space="preserve">NUMARUL PERSOANELOR CU HANDICAP </t>
    </r>
    <r>
      <rPr>
        <b/>
        <sz val="9"/>
        <color indexed="10"/>
        <rFont val="Arial"/>
        <family val="2"/>
      </rPr>
      <t>NEINSTITUTIONALIZATE</t>
    </r>
    <r>
      <rPr>
        <b/>
        <sz val="9"/>
        <rFont val="Arial"/>
        <family val="2"/>
      </rPr>
      <t>, PE GRUPE DE VIRSTA, SEX, TIPURI SI GRADE DE HANDICAP</t>
    </r>
  </si>
  <si>
    <r>
      <t>JUDETUL</t>
    </r>
    <r>
      <rPr>
        <sz val="8"/>
        <rFont val="Arial"/>
        <family val="2"/>
      </rPr>
      <t xml:space="preserve"> initiale</t>
    </r>
  </si>
  <si>
    <t>Nr</t>
  </si>
  <si>
    <t>GRADUL DE HANDICAP                 TIP DE HANDICAP</t>
  </si>
  <si>
    <t>TOTAL JUDET</t>
  </si>
  <si>
    <t>GRUPE DE VIRSTA</t>
  </si>
  <si>
    <t>FIZIC</t>
  </si>
  <si>
    <t>BOLI RARE</t>
  </si>
  <si>
    <t>NUMAR TOTAL DE PERSOANE NEINSTITUTIONALIZATE, PE GRUPE DE VIRSTA SI SEXE</t>
  </si>
  <si>
    <t>Nr.col.</t>
  </si>
  <si>
    <r>
      <t>TOTAL Feminin</t>
    </r>
    <r>
      <rPr>
        <sz val="8"/>
        <color indexed="10"/>
        <rFont val="Arial"/>
        <family val="2"/>
      </rPr>
      <t xml:space="preserve"> (rd.3+..+rd.21)</t>
    </r>
  </si>
  <si>
    <t xml:space="preserve">0-4 ani </t>
  </si>
  <si>
    <t>5-9 ani</t>
  </si>
  <si>
    <t>10-14 ani</t>
  </si>
  <si>
    <t>15-17 ani (copil)</t>
  </si>
  <si>
    <t>18-19 ani (adult)</t>
  </si>
  <si>
    <t>20-24 ani</t>
  </si>
  <si>
    <t>25-29 ani</t>
  </si>
  <si>
    <t>30-34 ani</t>
  </si>
  <si>
    <t>35-39 ani</t>
  </si>
  <si>
    <t>40-44 ani</t>
  </si>
  <si>
    <t>45-49 ani</t>
  </si>
  <si>
    <t>50-54 ani</t>
  </si>
  <si>
    <t>55-59 ani</t>
  </si>
  <si>
    <t>60-64 ani</t>
  </si>
  <si>
    <t>65-69 ani</t>
  </si>
  <si>
    <t>70-74 ani</t>
  </si>
  <si>
    <t>75-79 ani</t>
  </si>
  <si>
    <t>80-84 ani</t>
  </si>
  <si>
    <t>85 ani si peste</t>
  </si>
  <si>
    <r>
      <t>TOTAL Masculin</t>
    </r>
    <r>
      <rPr>
        <sz val="8"/>
        <color indexed="10"/>
        <rFont val="Arial"/>
        <family val="2"/>
      </rPr>
      <t xml:space="preserve"> (rd.23+..+rd.41)</t>
    </r>
  </si>
  <si>
    <r>
      <t>TOTAL Feminin+      Masculin</t>
    </r>
    <r>
      <rPr>
        <sz val="8"/>
        <color indexed="10"/>
        <rFont val="Arial"/>
        <family val="2"/>
      </rPr>
      <t xml:space="preserve"> (rd.2+rd.22)</t>
    </r>
  </si>
  <si>
    <t>VERIFICARE INTRE N1 SI N2</t>
  </si>
  <si>
    <t>N2</t>
  </si>
  <si>
    <t>N1</t>
  </si>
  <si>
    <t>N2-N1</t>
  </si>
  <si>
    <t>DIFERENTE</t>
  </si>
  <si>
    <t>Data:</t>
  </si>
  <si>
    <t xml:space="preserve"> </t>
  </si>
  <si>
    <t>NR.</t>
  </si>
  <si>
    <t>JUDETUL</t>
  </si>
  <si>
    <t>LUNA</t>
  </si>
  <si>
    <t>Existente la inceputul lunii</t>
  </si>
  <si>
    <t>Intrate in cursul lunii</t>
  </si>
  <si>
    <t xml:space="preserve">Iesite in cursul lunii </t>
  </si>
  <si>
    <t>Existente la sfarsitul lunii</t>
  </si>
  <si>
    <t>CR.</t>
  </si>
  <si>
    <r>
      <t xml:space="preserve">TOTAL          </t>
    </r>
    <r>
      <rPr>
        <i/>
        <sz val="8"/>
        <color indexed="60"/>
        <rFont val="Arial"/>
        <family val="2"/>
      </rPr>
      <t>din care:</t>
    </r>
  </si>
  <si>
    <t>copii</t>
  </si>
  <si>
    <t>adulti</t>
  </si>
  <si>
    <r>
      <t xml:space="preserve">TOTAL              </t>
    </r>
    <r>
      <rPr>
        <i/>
        <sz val="8"/>
        <color indexed="56"/>
        <rFont val="Arial"/>
        <family val="2"/>
      </rPr>
      <t>din care</t>
    </r>
    <r>
      <rPr>
        <b/>
        <sz val="10"/>
        <color indexed="56"/>
        <rFont val="Arial"/>
        <family val="2"/>
      </rPr>
      <t>:</t>
    </r>
  </si>
  <si>
    <r>
      <t xml:space="preserve">TOTAL              </t>
    </r>
    <r>
      <rPr>
        <i/>
        <sz val="8"/>
        <color indexed="10"/>
        <rFont val="Arial"/>
        <family val="2"/>
      </rPr>
      <t>din care</t>
    </r>
    <r>
      <rPr>
        <b/>
        <sz val="10"/>
        <color indexed="10"/>
        <rFont val="Arial"/>
        <family val="2"/>
      </rPr>
      <t>:</t>
    </r>
  </si>
  <si>
    <t>VERIFICARE</t>
  </si>
  <si>
    <t>in</t>
  </si>
  <si>
    <t>sf</t>
  </si>
  <si>
    <t>IANUARIE</t>
  </si>
  <si>
    <t>*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</si>
  <si>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</si>
  <si>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</si>
  <si>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</si>
  <si>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</si>
  <si>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</si>
  <si>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</si>
  <si>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</si>
  <si>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</si>
  <si>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</si>
  <si>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</si>
  <si>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</si>
  <si>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Persoane cu handicap NOI INTRATE</t>
  </si>
  <si>
    <t>Persoane cu handicap DECEDATE</t>
  </si>
  <si>
    <r>
      <t xml:space="preserve">TOTAL </t>
    </r>
    <r>
      <rPr>
        <i/>
        <sz val="8"/>
        <color indexed="56"/>
        <rFont val="Arial"/>
        <family val="2"/>
      </rPr>
      <t>din care</t>
    </r>
    <r>
      <rPr>
        <b/>
        <sz val="10"/>
        <color indexed="56"/>
        <rFont val="Arial"/>
        <family val="2"/>
      </rPr>
      <t>:</t>
    </r>
  </si>
  <si>
    <r>
      <t xml:space="preserve">TOTAL </t>
    </r>
    <r>
      <rPr>
        <i/>
        <sz val="8"/>
        <color indexed="58"/>
        <rFont val="Arial"/>
        <family val="2"/>
      </rPr>
      <t>din care:</t>
    </r>
  </si>
  <si>
    <t>TIP</t>
  </si>
  <si>
    <t>HANDICAP</t>
  </si>
  <si>
    <t>DREPTURI</t>
  </si>
  <si>
    <t>RAPORT STATISTIC SEMESTRIAL "N 3"</t>
  </si>
  <si>
    <t>RAPORT STATISTIC SEMESTRIAL "N 4"</t>
  </si>
  <si>
    <t>RAPORT STATISTIC SEMESTRIAL  "N 5"</t>
  </si>
  <si>
    <t>RAPORT STATISTIC SEMESTRIAL  "N 6"</t>
  </si>
  <si>
    <t>NUMARUL DE LUNI PENTRU CARE S-AU PLATIT DREPTURILE</t>
  </si>
  <si>
    <t>Numar de beneficiari</t>
  </si>
  <si>
    <t>TRANSPORT INTERURBAN</t>
  </si>
  <si>
    <t>Numarul total de bilete decontate</t>
  </si>
  <si>
    <t>Nota:</t>
  </si>
  <si>
    <t>3.  Se vor completa numai casutele albe;</t>
  </si>
  <si>
    <t xml:space="preserve">4.  Casutele colorate nu se vor completa intrucat contin formule; </t>
  </si>
  <si>
    <t>PLATA DREPTURILOR PERSOANELOR CU HANDICAP NEINSTITUTIONALIZATE</t>
  </si>
  <si>
    <t>Nr. crt.</t>
  </si>
  <si>
    <t>LOCALITATEA</t>
  </si>
  <si>
    <r>
      <t xml:space="preserve">TOTAL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</si>
  <si>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3=4+5</t>
  </si>
  <si>
    <t>6=7+8</t>
  </si>
  <si>
    <t>9=3+6</t>
  </si>
  <si>
    <t>PENTRU UZUL PERSOANELOR CARE INTOCMESC RAPORTUL</t>
  </si>
  <si>
    <t>RAPORTUL ESTE CORECT COMPLETAT CIND DIFERENTA DA "0" ZERO</t>
  </si>
  <si>
    <t>3=4+..+7</t>
  </si>
  <si>
    <t>Nr. Crt.</t>
  </si>
  <si>
    <t xml:space="preserve">Numarul de asistenti personali pentru persoanele cu handicap </t>
  </si>
  <si>
    <t>Parinti / Reprezentant legal</t>
  </si>
  <si>
    <t>Adulti / Reprezentant legal</t>
  </si>
  <si>
    <t>NUMAR TOTAL ASISTENTI PERSONALI SI NUMAR TOTAL INDEMNIZATII</t>
  </si>
  <si>
    <t>SUMA TOTALA RESTANTA LA PLATA SALARIULUI ASISTENTILOR PERSONALI SI A INDEMNIZATIEI</t>
  </si>
  <si>
    <t>Observatii</t>
  </si>
  <si>
    <t>Numarul de persoane cu handicap neinstitutionalizate, in urban si rural</t>
  </si>
  <si>
    <t>in URBAN</t>
  </si>
  <si>
    <t>in RURAL</t>
  </si>
  <si>
    <t>Numarul de COPII cu handicap</t>
  </si>
  <si>
    <t>Numarul de ADULTI cu handicap</t>
  </si>
  <si>
    <r>
      <t xml:space="preserve">TOTAL COPII, </t>
    </r>
    <r>
      <rPr>
        <b/>
        <i/>
        <sz val="8"/>
        <color indexed="58"/>
        <rFont val="Arial"/>
        <family val="2"/>
      </rPr>
      <t>din care:</t>
    </r>
  </si>
  <si>
    <r>
      <t xml:space="preserve">TOTAL ADULTI, </t>
    </r>
    <r>
      <rPr>
        <b/>
        <i/>
        <sz val="8"/>
        <color indexed="58"/>
        <rFont val="Arial"/>
        <family val="2"/>
      </rPr>
      <t>din care:</t>
    </r>
  </si>
  <si>
    <t>RAPORT  STATISTIC SEMESTRIAL  "N 8"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</si>
  <si>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</si>
  <si>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Insotitori Copii</t>
  </si>
  <si>
    <t>Insotitori Adulti</t>
  </si>
  <si>
    <t>NUMARUL PERSOANELOR CU HANDICAP SI AL INSOTITORILOR ACESTORA BENEFICIARE DE TRANSPORT URBAN</t>
  </si>
  <si>
    <t>SUMA TOTALA PLATITA, CUMULAT DE LA INCEPUTUL ANULUI, PENTRU TRANSPORTUL URBAN (col. 3)</t>
  </si>
  <si>
    <t>SUMA TOTALA RESTANTA LA PLATA TRANSPORTULUI URBAN</t>
  </si>
  <si>
    <t>NOTA: SE SCRIE NUMAI IN RINDURILE SI COLOANELE ALBE. COLOANELE / RANDURILE ALBASTRE CU CIFRE DE CULOARE ROSIE CONTIN FORMULE</t>
  </si>
  <si>
    <r>
      <t>DIN NUMAR TOTAL:</t>
    </r>
    <r>
      <rPr>
        <b/>
        <sz val="10"/>
        <rFont val="Arial"/>
        <family val="2"/>
      </rPr>
      <t xml:space="preserve"> PERSOANE NEINSTITUTIONALIZATE PE GRUPE DE VARSTA, SEX </t>
    </r>
    <r>
      <rPr>
        <b/>
        <sz val="10"/>
        <color indexed="10"/>
        <rFont val="Arial"/>
        <family val="2"/>
      </rPr>
      <t xml:space="preserve">FEMININ, </t>
    </r>
    <r>
      <rPr>
        <b/>
        <sz val="10"/>
        <rFont val="Arial"/>
        <family val="2"/>
      </rPr>
      <t>TIPURI SI GRADE DE HANDICAP</t>
    </r>
  </si>
  <si>
    <r>
      <t>DIN NUMAR TOTAL:</t>
    </r>
    <r>
      <rPr>
        <b/>
        <sz val="10"/>
        <rFont val="Arial"/>
        <family val="2"/>
      </rPr>
      <t xml:space="preserve"> PERSOANE NEINSTITUTIONALIZATE PE GRUPE DE VARSTA, SEX </t>
    </r>
    <r>
      <rPr>
        <b/>
        <sz val="10"/>
        <color indexed="10"/>
        <rFont val="Arial"/>
        <family val="2"/>
      </rPr>
      <t xml:space="preserve">MASCULIN, </t>
    </r>
    <r>
      <rPr>
        <b/>
        <sz val="10"/>
        <rFont val="Arial"/>
        <family val="2"/>
      </rPr>
      <t>TIPURI SI GRADE DE HANDICAP</t>
    </r>
  </si>
  <si>
    <r>
      <t>EVOLUTIA PERSOANELOR CU HANDICAP</t>
    </r>
    <r>
      <rPr>
        <b/>
        <sz val="12"/>
        <color indexed="10"/>
        <rFont val="Arial"/>
        <family val="2"/>
      </rPr>
      <t xml:space="preserve"> NEINSTITUTIONALIZATE </t>
    </r>
  </si>
  <si>
    <r>
      <t xml:space="preserve">EVOLUTIA PERSOANELOR CU HANDICAP </t>
    </r>
    <r>
      <rPr>
        <b/>
        <sz val="12"/>
        <color indexed="10"/>
        <rFont val="Arial"/>
        <family val="2"/>
      </rPr>
      <t xml:space="preserve">NEINSTITUTIONALIZATE </t>
    </r>
  </si>
  <si>
    <t>Numarul de indemnizatii cuvenite parintilor sau adultului / reprezentantului legal / Ord. 794 / 380 / 2002</t>
  </si>
  <si>
    <t>Nr. rd.</t>
  </si>
  <si>
    <t>Grad handicap</t>
  </si>
  <si>
    <t>Tip handicap</t>
  </si>
  <si>
    <t>2=3+6</t>
  </si>
  <si>
    <t>PERSOANE INCADRATE IN MUNCA  (ADULTI)</t>
  </si>
  <si>
    <t>PENSIONARI DE INVALIDITATE</t>
  </si>
  <si>
    <t>PENSIONARI LIMITA DE VIRSTA</t>
  </si>
  <si>
    <t>PENSIONARI URMASI, ORFANI SI VADUVE DE RAZBOI</t>
  </si>
  <si>
    <t>RAPORT STATISTIC  "N 1".</t>
  </si>
  <si>
    <t>(ultima zi a trimestrului)</t>
  </si>
  <si>
    <t>(IN ULTIMA ZI A TRIMESTRULUI)</t>
  </si>
  <si>
    <t>RAPORT STATISTIC "N 1 URBAN - RURAL"</t>
  </si>
  <si>
    <t>RAPORT STATISTIC "N 2"</t>
  </si>
  <si>
    <t>NUMARUL DE BENEFICIARI SI PLATI EFECTUATE IN TRIMESTRUL RAPORTAT (CUMULAT DE LA INCEPUTUL ANULUI)</t>
  </si>
  <si>
    <t>2.  Se completeaza toate rubricile (randuri si coloane) corespunzatoare pentru: judet,trimestru, an, numar beneficiari, sume, numar luni;</t>
  </si>
  <si>
    <t>-RON-</t>
  </si>
  <si>
    <t>GRAV (I)</t>
  </si>
  <si>
    <t>ACCENTUAT (II)</t>
  </si>
  <si>
    <t>MEDIU (III)</t>
  </si>
  <si>
    <t>USOR (IV)</t>
  </si>
  <si>
    <t>I+II</t>
  </si>
  <si>
    <t>PSIHIC</t>
  </si>
  <si>
    <t>SURDOCECITATE</t>
  </si>
  <si>
    <t>HIV / SIDA</t>
  </si>
  <si>
    <r>
      <t xml:space="preserve">TOTAL </t>
    </r>
    <r>
      <rPr>
        <b/>
        <i/>
        <sz val="8"/>
        <color indexed="10"/>
        <rFont val="Arial"/>
        <family val="2"/>
      </rPr>
      <t>din care</t>
    </r>
    <r>
      <rPr>
        <b/>
        <sz val="8"/>
        <color indexed="10"/>
        <rFont val="Arial"/>
        <family val="2"/>
      </rPr>
      <t>:</t>
    </r>
  </si>
  <si>
    <r>
      <t xml:space="preserve">TOTAL COPII, </t>
    </r>
    <r>
      <rPr>
        <b/>
        <i/>
        <sz val="8"/>
        <color indexed="10"/>
        <rFont val="Arial"/>
        <family val="2"/>
      </rPr>
      <t>din care:</t>
    </r>
  </si>
  <si>
    <r>
      <t xml:space="preserve">TOTAL ADULTI, </t>
    </r>
    <r>
      <rPr>
        <b/>
        <i/>
        <sz val="8"/>
        <color indexed="10"/>
        <rFont val="Arial"/>
        <family val="2"/>
      </rPr>
      <t>din care:</t>
    </r>
  </si>
  <si>
    <r>
      <t xml:space="preserve">TOTAL </t>
    </r>
    <r>
      <rPr>
        <b/>
        <i/>
        <sz val="5"/>
        <color indexed="10"/>
        <rFont val="Arial"/>
        <family val="2"/>
      </rPr>
      <t>din care</t>
    </r>
    <r>
      <rPr>
        <b/>
        <sz val="5"/>
        <color indexed="10"/>
        <rFont val="Arial"/>
        <family val="2"/>
      </rPr>
      <t>:</t>
    </r>
  </si>
  <si>
    <r>
      <t xml:space="preserve">TOTAL COPII, </t>
    </r>
    <r>
      <rPr>
        <b/>
        <i/>
        <sz val="5"/>
        <color indexed="10"/>
        <rFont val="Arial"/>
        <family val="2"/>
      </rPr>
      <t>din care:</t>
    </r>
  </si>
  <si>
    <r>
      <t xml:space="preserve">TOTAL ADULTI, </t>
    </r>
    <r>
      <rPr>
        <b/>
        <i/>
        <sz val="5"/>
        <color indexed="10"/>
        <rFont val="Arial"/>
        <family val="2"/>
      </rPr>
      <t>din care:</t>
    </r>
  </si>
  <si>
    <t>MENTAL</t>
  </si>
  <si>
    <t>Verificare</t>
  </si>
  <si>
    <r>
      <t xml:space="preserve">NUMAR BENEFICIARI </t>
    </r>
    <r>
      <rPr>
        <i/>
        <sz val="10"/>
        <color indexed="10"/>
        <rFont val="Arial"/>
        <family val="2"/>
      </rPr>
      <t>(in ultima zi a trimestrului)</t>
    </r>
  </si>
  <si>
    <t>SUMA PLATITA, cumulata de la inceputul anului, in lei RON</t>
  </si>
  <si>
    <t>Vm / lunara lei RON</t>
  </si>
  <si>
    <t>Total
beneficiari</t>
  </si>
  <si>
    <t>Total
suma
platita</t>
  </si>
  <si>
    <r>
      <t xml:space="preserve">ALOCATIE DE STAT PENTRU COPILUL CU HANDICAP - DUBLA (200%) </t>
    </r>
    <r>
      <rPr>
        <i/>
        <sz val="8"/>
        <rFont val="Arial"/>
        <family val="2"/>
      </rPr>
      <t>(vazatori + nevazatori)</t>
    </r>
  </si>
  <si>
    <r>
      <t xml:space="preserve">ALOCATIE DE STAT PENTRU COPILUL CU HANDICAP - SIMPLA (100%) </t>
    </r>
    <r>
      <rPr>
        <i/>
        <sz val="8"/>
        <rFont val="Arial"/>
        <family val="2"/>
      </rPr>
      <t>(vazatori + nevazatori)</t>
    </r>
  </si>
  <si>
    <t>INDEMNIZATIE LUNARA PENTRU PERSOANA CU HANDICAP ADULTA - GRAV</t>
  </si>
  <si>
    <t>INDEMNIZATIE LUNARA PENTRU PERSOANA CU HANDICAP ADULTA - ACCENTUAT</t>
  </si>
  <si>
    <t>BUGET COMPLEMENTAR PENTRU ADULTUL CU HANDICAP - GRAV</t>
  </si>
  <si>
    <t>BUGET COMPLEMENTAR PENTRU ADULTUL CU HANDICAP - ACCENTUAT</t>
  </si>
  <si>
    <t>BUGET COMPLEMENTAR PENTRU ADULTUL CU HANDICAP - MEDIU</t>
  </si>
  <si>
    <t>ALOCATIE DE HRANA PENTRU COPILUL CU HIV - SIDA</t>
  </si>
  <si>
    <t>INDEMNIZATIE INSOTITOR PENTRU ADULTUL NEVAZATOR - GRAV</t>
  </si>
  <si>
    <t>TRANSPORT INTERURBAN COPII - GRAV</t>
  </si>
  <si>
    <t>TRANSPORT INTERURBAN ADULTI - GRAV</t>
  </si>
  <si>
    <t>TRANSPORT INTERURBAN COPII - ACCENTUAT</t>
  </si>
  <si>
    <t>TRANSPORT INTERURBAN ADULTI - ACCENTUAT</t>
  </si>
  <si>
    <t>PERSOANE: COPII SI ADULTI FARA VENITURI</t>
  </si>
  <si>
    <t xml:space="preserve">PERSOANE CU AFECTIUNI RENALE CARE NECESITA HEMODIALIZA 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</si>
  <si>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</si>
  <si>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>Miercurea Ciuc</t>
  </si>
  <si>
    <t>Odorheiu-Secuiesc</t>
  </si>
  <si>
    <t>Băile Tuşnad</t>
  </si>
  <si>
    <t>Bălan</t>
  </si>
  <si>
    <t>Borsec</t>
  </si>
  <si>
    <t>Cristuru Secuiesc</t>
  </si>
  <si>
    <t>Gheorgheni</t>
  </si>
  <si>
    <t>Topliţa</t>
  </si>
  <si>
    <t>Vlăhiţa</t>
  </si>
  <si>
    <t>Atid</t>
  </si>
  <si>
    <t>Avrămeşti</t>
  </si>
  <si>
    <t>Bilbor</t>
  </si>
  <si>
    <t>Brădeşti</t>
  </si>
  <si>
    <t>Căpâlniţa</t>
  </si>
  <si>
    <t>Ciceu</t>
  </si>
  <si>
    <t>Ciucsângeorgiu</t>
  </si>
  <si>
    <t>Ciumani</t>
  </si>
  <si>
    <t>Cârţa</t>
  </si>
  <si>
    <t>Corbu</t>
  </si>
  <si>
    <t>Corund</t>
  </si>
  <si>
    <t>Cozmeni</t>
  </si>
  <si>
    <t>Dăneşti</t>
  </si>
  <si>
    <t>Dealu</t>
  </si>
  <si>
    <t>Ditrău</t>
  </si>
  <si>
    <t>Dârjiu</t>
  </si>
  <si>
    <t>Feliceni</t>
  </si>
  <si>
    <t>Frumoasa</t>
  </si>
  <si>
    <t>Gălăuţaş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</si>
  <si>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</si>
  <si>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</si>
  <si>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</si>
  <si>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</si>
  <si>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</si>
  <si>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</si>
  <si>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</si>
  <si>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</si>
  <si>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</si>
  <si>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</si>
  <si>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Mihăileni</t>
  </si>
  <si>
    <t>Mugeni</t>
  </si>
  <si>
    <t>Ocland</t>
  </si>
  <si>
    <t>Păuleni-Ciuc</t>
  </si>
  <si>
    <t>Plăieşii de Jos</t>
  </si>
  <si>
    <t>Porumbeni</t>
  </si>
  <si>
    <t>Praid</t>
  </si>
  <si>
    <t>Racu</t>
  </si>
  <si>
    <t>Remetea</t>
  </si>
  <si>
    <t>Satu Mare</t>
  </si>
  <si>
    <t>Săcel</t>
  </si>
  <si>
    <t>Sărmaş</t>
  </si>
  <si>
    <t>Secuieni</t>
  </si>
  <si>
    <t>Siculeni</t>
  </si>
  <si>
    <t>Sâncrăieni</t>
  </si>
  <si>
    <t>Sândominic</t>
  </si>
  <si>
    <t>Sânmartin</t>
  </si>
  <si>
    <t>Sânsimion</t>
  </si>
  <si>
    <t>Sântimbru</t>
  </si>
  <si>
    <t>Subcetate</t>
  </si>
  <si>
    <t>Suseni</t>
  </si>
  <si>
    <t>Şimoneşti</t>
  </si>
  <si>
    <t>Tomeşti</t>
  </si>
  <si>
    <t>Tulgheş</t>
  </si>
  <si>
    <t>Tuşnad</t>
  </si>
  <si>
    <t>Ulieş</t>
  </si>
  <si>
    <t>Vărşag</t>
  </si>
  <si>
    <t>Zetea</t>
  </si>
  <si>
    <t>HARGHITA</t>
  </si>
  <si>
    <t>Harghita</t>
  </si>
  <si>
    <t>JUDETUL:     HARGHITA</t>
  </si>
  <si>
    <r>
      <t xml:space="preserve">1.  La </t>
    </r>
    <r>
      <rPr>
        <b/>
        <sz val="10"/>
        <color indexed="10"/>
        <rFont val="Arial"/>
        <family val="2"/>
      </rPr>
      <t>Alocatii copii</t>
    </r>
    <r>
      <rPr>
        <sz val="10"/>
        <color indexed="10"/>
        <rFont val="Arial"/>
        <family val="2"/>
      </rPr>
      <t>: 200% reprezinta alocatia de 50 RON lei iar 100% reprezinta alocatia de 25 RON lei;</t>
    </r>
  </si>
  <si>
    <r>
      <t xml:space="preserve">TOTAL, </t>
    </r>
    <r>
      <rPr>
        <b/>
        <i/>
        <sz val="10"/>
        <color indexed="56"/>
        <rFont val="Arial"/>
        <family val="2"/>
      </rPr>
      <t>din care</t>
    </r>
    <r>
      <rPr>
        <b/>
        <sz val="10"/>
        <color indexed="56"/>
        <rFont val="Arial"/>
        <family val="2"/>
      </rPr>
      <t>:</t>
    </r>
  </si>
  <si>
    <r>
      <t xml:space="preserve">TOTAL, </t>
    </r>
    <r>
      <rPr>
        <b/>
        <i/>
        <sz val="10"/>
        <color indexed="58"/>
        <rFont val="Arial"/>
        <family val="2"/>
      </rPr>
      <t>din care:</t>
    </r>
  </si>
  <si>
    <t>ARMASENII NOI</t>
  </si>
  <si>
    <t>BAILE TUSNAD</t>
  </si>
  <si>
    <t>BALAN</t>
  </si>
  <si>
    <t>BILBOR</t>
  </si>
  <si>
    <t>BORSEC</t>
  </si>
  <si>
    <t>BRADESTI</t>
  </si>
  <si>
    <t>CIARACIO</t>
  </si>
  <si>
    <t>CICEU</t>
  </si>
  <si>
    <t>CIUCANI</t>
  </si>
  <si>
    <t>CIUMANI</t>
  </si>
  <si>
    <t>CORUND</t>
  </si>
  <si>
    <t>CRISENI</t>
  </si>
  <si>
    <t>CRISTURU SECUIESC</t>
  </si>
  <si>
    <t>DEALU</t>
  </si>
  <si>
    <t>DITRAU</t>
  </si>
  <si>
    <t>FITOD</t>
  </si>
  <si>
    <t>FORTENI</t>
  </si>
  <si>
    <t>FRUMOASA</t>
  </si>
  <si>
    <t>FUNDOAIA</t>
  </si>
  <si>
    <t>GHEORGHENI</t>
  </si>
  <si>
    <t>HARGHITA BAI</t>
  </si>
  <si>
    <t>HODOSA</t>
  </si>
  <si>
    <t>IMPER</t>
  </si>
  <si>
    <t>INEU</t>
  </si>
  <si>
    <t>IZVORU MURESULUI</t>
  </si>
  <si>
    <t>LAZAREA</t>
  </si>
  <si>
    <t>LELICENI</t>
  </si>
  <si>
    <t>LIVEZI</t>
  </si>
  <si>
    <t>LUETA</t>
  </si>
  <si>
    <t>LUNCA DE SUS</t>
  </si>
  <si>
    <t>LUPENI</t>
  </si>
  <si>
    <t>MADARAS</t>
  </si>
  <si>
    <t>MIERCUREA CIUC</t>
  </si>
  <si>
    <t>MUJNA</t>
  </si>
  <si>
    <t>NADEJDEA</t>
  </si>
  <si>
    <t>NICOLESTI</t>
  </si>
  <si>
    <t>ODORHEIU SECUIESC</t>
  </si>
  <si>
    <t>PAULENI CIUC</t>
  </si>
  <si>
    <t>POIANA FAGULUI</t>
  </si>
  <si>
    <t>PORUMBENII MARI</t>
  </si>
  <si>
    <t>PORUMBENII MICI</t>
  </si>
  <si>
    <t>PRAID</t>
  </si>
  <si>
    <t>PUNTEA LUPULUI</t>
  </si>
  <si>
    <t>RACU</t>
  </si>
  <si>
    <t>REMETEA</t>
  </si>
  <si>
    <t>RUGANESTI</t>
  </si>
  <si>
    <t>SANCRAIENI</t>
  </si>
  <si>
    <t>SATU MARE</t>
  </si>
  <si>
    <t>SICULENI</t>
  </si>
  <si>
    <t>SUB CETATE (ZETEA)</t>
  </si>
  <si>
    <t>SUBCETATE</t>
  </si>
  <si>
    <t>SUSENI</t>
  </si>
  <si>
    <t>TOPLITA</t>
  </si>
  <si>
    <t>TUSNAD</t>
  </si>
  <si>
    <t>TUSNADU NOU</t>
  </si>
  <si>
    <t>ULCANI</t>
  </si>
  <si>
    <t>VALEA STRAMBA</t>
  </si>
  <si>
    <t>VALEA UGRA</t>
  </si>
  <si>
    <t>VLAHITA</t>
  </si>
  <si>
    <t>VOSLABENI</t>
  </si>
  <si>
    <t>VRABIA</t>
  </si>
  <si>
    <t>ZETEA</t>
  </si>
  <si>
    <t>DANESTI</t>
  </si>
  <si>
    <t>GARCIU</t>
  </si>
  <si>
    <t>SANTIMBRU</t>
  </si>
  <si>
    <t>TOTAL BILETE DECONTATE</t>
  </si>
  <si>
    <t>RACHITIS</t>
  </si>
  <si>
    <t>TULGHES</t>
  </si>
  <si>
    <t>CALNACI</t>
  </si>
  <si>
    <t>IACOBENI</t>
  </si>
  <si>
    <t>HR</t>
  </si>
  <si>
    <t>SARMAS</t>
  </si>
  <si>
    <t>DELNITA</t>
  </si>
  <si>
    <t>DOBENI</t>
  </si>
  <si>
    <t>CARTA</t>
  </si>
  <si>
    <t>TIBOD</t>
  </si>
  <si>
    <t>JIGODIN BAI</t>
  </si>
  <si>
    <t>SANSIMION</t>
  </si>
  <si>
    <t>ARVATENI</t>
  </si>
  <si>
    <t>COMIAT</t>
  </si>
  <si>
    <t>GOAGIU</t>
  </si>
  <si>
    <t>JOSENI</t>
  </si>
  <si>
    <t>SANDOMINIC</t>
  </si>
  <si>
    <t>VALEA LUI PAVEL</t>
  </si>
  <si>
    <t>DEJUTIU</t>
  </si>
  <si>
    <t>SOIMENI</t>
  </si>
  <si>
    <t>CAPALNITA</t>
  </si>
  <si>
    <t>CORBU</t>
  </si>
  <si>
    <t>OCNA DE SUS</t>
  </si>
  <si>
    <t>PRESTATIE SOCIALA PENTRU COPILUL CU HANDICAP - GRAV</t>
  </si>
  <si>
    <t>PRESTATIE SOCIALA PENTRU COPILUL CU HANDICAP - ACCENTUAT</t>
  </si>
  <si>
    <t>PRESTATIE SOCIALA PENTRU COPILUL CU HANDICAP - MEDIU</t>
  </si>
  <si>
    <t>SANCRAI</t>
  </si>
  <si>
    <t>VALEA RECE</t>
  </si>
  <si>
    <t>MERESTI</t>
  </si>
  <si>
    <t>RUNC</t>
  </si>
  <si>
    <t>Salariu brut</t>
  </si>
  <si>
    <t>Salariu de baza</t>
  </si>
  <si>
    <t>Spor de vechime</t>
  </si>
  <si>
    <t>Tichete de masa/indemnizatie de hrana</t>
  </si>
  <si>
    <t>Tichete de vacanta</t>
  </si>
  <si>
    <t>VALENI</t>
  </si>
  <si>
    <t>PLATONESTI</t>
  </si>
  <si>
    <t xml:space="preserve">Suma totală plătită cumulată de la începutul anului pentru salariile  asistenților personali și a  indemnizațiilor de însoțitor </t>
  </si>
  <si>
    <t>Suma totală plătită cumulată de la începutul anului pentru salariile  asistenților personali</t>
  </si>
  <si>
    <t>Suma totală plătită cumulată de la începutul anului pentru indemnizațiile de însoțitor</t>
  </si>
  <si>
    <t>*Mențiune:</t>
  </si>
  <si>
    <t>Datele au fost communicate de către primăriile din județul Harghita, nu putem să ne asumăm responsabilitatea privind exactitatea lor.</t>
  </si>
  <si>
    <t xml:space="preserve">       </t>
  </si>
  <si>
    <t>Voşlăbeni</t>
  </si>
  <si>
    <t>JUDETUL: Harghita</t>
  </si>
  <si>
    <t>Contribuție asiguratorie de muncă</t>
  </si>
  <si>
    <t>RAPORT STATISTIC  TRIMESTRIAL "N 7"</t>
  </si>
  <si>
    <t>NUMARUL DE ASISTENTI PERSONALI SI PLATA SALARIILOR CUVENITE ACESTORA SI NUMARUL TOTAL DE INDEMNIZATII CUVENITE PARINTILOR SAU ADULTULUI / REPREZENTANT LEGAL / ORD. 794 / 380/2002 DIN JUDET, LA Trimestrul IV/ AN 2020</t>
  </si>
  <si>
    <t>10=11+12</t>
  </si>
  <si>
    <t>13=14+15+16+17+18</t>
  </si>
  <si>
    <t xml:space="preserve">      </t>
  </si>
  <si>
    <t>ATID</t>
  </si>
  <si>
    <t>SUMA TOTALA DE PLATA PANA LA DATA DE 31.12.2021: 251.505,600</t>
  </si>
  <si>
    <t>BANCU</t>
  </si>
  <si>
    <t>Trimestrul  III ANUL: 2022</t>
  </si>
  <si>
    <t>GALAUTAS PARAU</t>
  </si>
  <si>
    <r>
      <t xml:space="preserve">TRIMESTRUL </t>
    </r>
    <r>
      <rPr>
        <b/>
        <sz val="10"/>
        <color indexed="10"/>
        <rFont val="Arial"/>
        <family val="2"/>
      </rPr>
      <t>04</t>
    </r>
    <r>
      <rPr>
        <b/>
        <sz val="10"/>
        <rFont val="Arial"/>
        <family val="2"/>
      </rPr>
      <t>/an /2022</t>
    </r>
  </si>
  <si>
    <r>
      <t xml:space="preserve">        La data  31</t>
    </r>
    <r>
      <rPr>
        <b/>
        <sz val="10"/>
        <color indexed="10"/>
        <rFont val="Arial"/>
        <family val="2"/>
      </rPr>
      <t>.12</t>
    </r>
    <r>
      <rPr>
        <b/>
        <sz val="10"/>
        <rFont val="Arial"/>
        <family val="2"/>
      </rPr>
      <t>.2022</t>
    </r>
  </si>
  <si>
    <t>NUMARUL PERSOANELOR CU HANDICAP NEINSTITUTIONALIZATE IN URBAN - RURAL, LA TRIMESTRUL 04 / AN 2022</t>
  </si>
  <si>
    <t>TRIMESTRUL 04 / an /2022</t>
  </si>
  <si>
    <t>IN ANUL 2022, LA TRIMESTRUL 04</t>
  </si>
  <si>
    <t>"NOI INTRATE / DECEDATE PE LUNI" IN AN 2022 / LA TRIMESTRUL 04</t>
  </si>
  <si>
    <t>"NOI INTRATE / DECEDATE PE TIPURI DE HANDICAP" LA TRIMESTRUL 04 / AN 2022</t>
  </si>
  <si>
    <t>31.12.2022</t>
  </si>
  <si>
    <t>NUMARUL PERSOANELOR CU HANDICAP SI AL ASISTENTILOR PERSONALI / INSOTITORILOR BENEFICIARE DE TRANSPORT URBAN DIN JUDET SI SITUATIA PLATII TRANSPORTULUI URBAN, LA TRIMESTRUL 04 / AN 2022</t>
  </si>
  <si>
    <t>SACEL</t>
  </si>
  <si>
    <t xml:space="preserve">                           Director general adj. ec.</t>
  </si>
  <si>
    <t>Întocmit, Ianovits Katalin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</si>
</sst>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"/>
    <numFmt numFmtId="181" formatCode="0.0"/>
    <numFmt numFmtId="182" formatCode="#,##0.000"/>
    <numFmt numFmtId="183" formatCode="0.000"/>
    <numFmt numFmtId="184" formatCode="[$-418]d\ mmmm\ yyyy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1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color indexed="2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58"/>
      <name val="Arial"/>
      <family val="2"/>
    </font>
    <font>
      <i/>
      <sz val="8"/>
      <color indexed="60"/>
      <name val="Arial"/>
      <family val="2"/>
    </font>
    <font>
      <i/>
      <sz val="8"/>
      <color indexed="56"/>
      <name val="Arial"/>
      <family val="2"/>
    </font>
    <font>
      <i/>
      <sz val="8"/>
      <color indexed="10"/>
      <name val="Arial"/>
      <family val="2"/>
    </font>
    <font>
      <b/>
      <i/>
      <sz val="8"/>
      <name val="Arial"/>
      <family val="2"/>
    </font>
    <font>
      <b/>
      <sz val="10"/>
      <color indexed="16"/>
      <name val="Arial"/>
      <family val="2"/>
    </font>
    <font>
      <b/>
      <i/>
      <sz val="8"/>
      <color indexed="10"/>
      <name val="Arial"/>
      <family val="2"/>
    </font>
    <font>
      <sz val="10"/>
      <color indexed="16"/>
      <name val="Arial"/>
      <family val="2"/>
    </font>
    <font>
      <i/>
      <sz val="8"/>
      <color indexed="58"/>
      <name val="Arial"/>
      <family val="2"/>
    </font>
    <font>
      <b/>
      <i/>
      <sz val="8"/>
      <color indexed="56"/>
      <name val="Arial"/>
      <family val="2"/>
    </font>
    <font>
      <b/>
      <i/>
      <sz val="8"/>
      <color indexed="58"/>
      <name val="Arial"/>
      <family val="2"/>
    </font>
    <font>
      <b/>
      <sz val="5"/>
      <color indexed="10"/>
      <name val="Arial"/>
      <family val="2"/>
    </font>
    <font>
      <b/>
      <i/>
      <sz val="5"/>
      <color indexed="10"/>
      <name val="Arial"/>
      <family val="2"/>
    </font>
    <font>
      <i/>
      <sz val="10"/>
      <color indexed="10"/>
      <name val="Arial"/>
      <family val="2"/>
    </font>
    <font>
      <sz val="8.05"/>
      <color indexed="8"/>
      <name val="Arial Narrow"/>
      <family val="2"/>
    </font>
    <font>
      <i/>
      <sz val="10"/>
      <name val="Arial"/>
      <family val="2"/>
    </font>
    <font>
      <b/>
      <i/>
      <sz val="10"/>
      <color indexed="56"/>
      <name val="Arial"/>
      <family val="2"/>
    </font>
    <font>
      <b/>
      <i/>
      <sz val="10"/>
      <color indexed="58"/>
      <name val="Arial"/>
      <family val="2"/>
    </font>
    <font>
      <b/>
      <i/>
      <sz val="10"/>
      <color indexed="10"/>
      <name val="Arial"/>
      <family val="2"/>
    </font>
    <font>
      <b/>
      <sz val="9.85"/>
      <color indexed="8"/>
      <name val="Times New Roman"/>
      <family val="1"/>
    </font>
    <font>
      <sz val="10"/>
      <color indexed="8"/>
      <name val="MS Sans Serif"/>
      <family val="0"/>
    </font>
    <font>
      <sz val="6.85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6"/>
      <color indexed="8"/>
      <name val="Arial Narrow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6"/>
      <color rgb="FF000000"/>
      <name val="Arial Narrow"/>
      <family val="2"/>
    </font>
    <font>
      <sz val="8"/>
      <color rgb="FF000000"/>
      <name val="Arial Narrow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0" fontId="62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0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4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5" fillId="33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8" fillId="33" borderId="0" xfId="0" applyNumberFormat="1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3" fontId="19" fillId="33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22" fillId="33" borderId="0" xfId="0" applyNumberFormat="1" applyFont="1" applyFill="1" applyBorder="1" applyAlignment="1">
      <alignment horizontal="left"/>
    </xf>
    <xf numFmtId="3" fontId="23" fillId="33" borderId="0" xfId="0" applyNumberFormat="1" applyFont="1" applyFill="1" applyAlignment="1">
      <alignment/>
    </xf>
    <xf numFmtId="3" fontId="23" fillId="33" borderId="0" xfId="0" applyNumberFormat="1" applyFont="1" applyFill="1" applyBorder="1" applyAlignment="1">
      <alignment/>
    </xf>
    <xf numFmtId="3" fontId="23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26" fillId="33" borderId="0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/>
    </xf>
    <xf numFmtId="3" fontId="27" fillId="33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3" fontId="29" fillId="33" borderId="0" xfId="0" applyNumberFormat="1" applyFont="1" applyFill="1" applyAlignment="1">
      <alignment/>
    </xf>
    <xf numFmtId="3" fontId="29" fillId="33" borderId="0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7" fillId="34" borderId="12" xfId="0" applyNumberFormat="1" applyFont="1" applyFill="1" applyBorder="1" applyAlignment="1">
      <alignment horizontal="center"/>
    </xf>
    <xf numFmtId="3" fontId="27" fillId="34" borderId="12" xfId="0" applyNumberFormat="1" applyFont="1" applyFill="1" applyBorder="1" applyAlignment="1">
      <alignment horizontal="left"/>
    </xf>
    <xf numFmtId="3" fontId="26" fillId="34" borderId="12" xfId="0" applyNumberFormat="1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20" fillId="34" borderId="12" xfId="0" applyNumberFormat="1" applyFont="1" applyFill="1" applyBorder="1" applyAlignment="1">
      <alignment horizontal="center"/>
    </xf>
    <xf numFmtId="3" fontId="21" fillId="34" borderId="12" xfId="0" applyNumberFormat="1" applyFont="1" applyFill="1" applyBorder="1" applyAlignment="1">
      <alignment horizontal="left"/>
    </xf>
    <xf numFmtId="3" fontId="22" fillId="33" borderId="0" xfId="0" applyNumberFormat="1" applyFont="1" applyFill="1" applyBorder="1" applyAlignment="1">
      <alignment/>
    </xf>
    <xf numFmtId="3" fontId="24" fillId="34" borderId="12" xfId="0" applyNumberFormat="1" applyFont="1" applyFill="1" applyBorder="1" applyAlignment="1">
      <alignment horizontal="center"/>
    </xf>
    <xf numFmtId="3" fontId="25" fillId="34" borderId="12" xfId="0" applyNumberFormat="1" applyFont="1" applyFill="1" applyBorder="1" applyAlignment="1">
      <alignment horizontal="left"/>
    </xf>
    <xf numFmtId="3" fontId="24" fillId="34" borderId="12" xfId="0" applyNumberFormat="1" applyFont="1" applyFill="1" applyBorder="1" applyAlignment="1">
      <alignment horizontal="left"/>
    </xf>
    <xf numFmtId="3" fontId="20" fillId="34" borderId="12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3" fontId="3" fillId="34" borderId="13" xfId="0" applyNumberFormat="1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30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left"/>
    </xf>
    <xf numFmtId="3" fontId="28" fillId="34" borderId="12" xfId="0" applyNumberFormat="1" applyFont="1" applyFill="1" applyBorder="1" applyAlignment="1">
      <alignment horizontal="left"/>
    </xf>
    <xf numFmtId="3" fontId="28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3" fontId="32" fillId="33" borderId="0" xfId="0" applyNumberFormat="1" applyFont="1" applyFill="1" applyAlignment="1">
      <alignment horizontal="left" vertical="top"/>
    </xf>
    <xf numFmtId="3" fontId="3" fillId="33" borderId="0" xfId="0" applyNumberFormat="1" applyFont="1" applyFill="1" applyAlignment="1">
      <alignment vertical="top"/>
    </xf>
    <xf numFmtId="3" fontId="3" fillId="33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vertical="top"/>
    </xf>
    <xf numFmtId="3" fontId="3" fillId="33" borderId="0" xfId="0" applyNumberFormat="1" applyFont="1" applyFill="1" applyAlignment="1">
      <alignment horizontal="center" vertical="top"/>
    </xf>
    <xf numFmtId="3" fontId="34" fillId="33" borderId="0" xfId="0" applyNumberFormat="1" applyFont="1" applyFill="1" applyAlignment="1">
      <alignment vertical="top"/>
    </xf>
    <xf numFmtId="3" fontId="5" fillId="33" borderId="0" xfId="0" applyNumberFormat="1" applyFont="1" applyFill="1" applyAlignment="1">
      <alignment vertical="top"/>
    </xf>
    <xf numFmtId="3" fontId="4" fillId="33" borderId="0" xfId="0" applyNumberFormat="1" applyFont="1" applyFill="1" applyAlignment="1">
      <alignment horizontal="right" vertical="top"/>
    </xf>
    <xf numFmtId="3" fontId="35" fillId="33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35" borderId="15" xfId="0" applyFill="1" applyBorder="1" applyAlignment="1">
      <alignment horizontal="center"/>
    </xf>
    <xf numFmtId="3" fontId="4" fillId="34" borderId="17" xfId="0" applyNumberFormat="1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13" xfId="0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34" borderId="12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right"/>
    </xf>
    <xf numFmtId="0" fontId="0" fillId="35" borderId="24" xfId="0" applyFont="1" applyFill="1" applyBorder="1" applyAlignment="1">
      <alignment horizontal="right"/>
    </xf>
    <xf numFmtId="0" fontId="0" fillId="35" borderId="13" xfId="0" applyFill="1" applyBorder="1" applyAlignment="1">
      <alignment horizontal="center"/>
    </xf>
    <xf numFmtId="0" fontId="36" fillId="0" borderId="22" xfId="0" applyFont="1" applyFill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35" borderId="11" xfId="0" applyFont="1" applyFill="1" applyBorder="1" applyAlignment="1">
      <alignment horizontal="center"/>
    </xf>
    <xf numFmtId="0" fontId="3" fillId="34" borderId="19" xfId="0" applyFont="1" applyFill="1" applyBorder="1" applyAlignment="1" quotePrefix="1">
      <alignment vertical="center" wrapText="1"/>
    </xf>
    <xf numFmtId="0" fontId="3" fillId="34" borderId="19" xfId="0" applyFont="1" applyFill="1" applyBorder="1" applyAlignment="1">
      <alignment vertical="center" wrapText="1"/>
    </xf>
    <xf numFmtId="3" fontId="2" fillId="34" borderId="26" xfId="0" applyNumberFormat="1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wrapText="1"/>
    </xf>
    <xf numFmtId="0" fontId="3" fillId="35" borderId="11" xfId="0" applyFont="1" applyFill="1" applyBorder="1" applyAlignment="1">
      <alignment horizontal="center" vertical="center"/>
    </xf>
    <xf numFmtId="0" fontId="3" fillId="34" borderId="0" xfId="0" applyFont="1" applyFill="1" applyAlignment="1">
      <alignment wrapText="1"/>
    </xf>
    <xf numFmtId="0" fontId="0" fillId="35" borderId="11" xfId="0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 wrapText="1"/>
    </xf>
    <xf numFmtId="3" fontId="2" fillId="34" borderId="27" xfId="0" applyNumberFormat="1" applyFont="1" applyFill="1" applyBorder="1" applyAlignment="1">
      <alignment horizontal="right" vertical="center"/>
    </xf>
    <xf numFmtId="0" fontId="36" fillId="35" borderId="19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center"/>
    </xf>
    <xf numFmtId="0" fontId="3" fillId="34" borderId="28" xfId="0" applyFont="1" applyFill="1" applyBorder="1" applyAlignment="1" quotePrefix="1">
      <alignment vertical="center" wrapText="1"/>
    </xf>
    <xf numFmtId="0" fontId="2" fillId="34" borderId="29" xfId="0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center" vertical="center"/>
    </xf>
    <xf numFmtId="3" fontId="2" fillId="34" borderId="30" xfId="0" applyNumberFormat="1" applyFont="1" applyFill="1" applyBorder="1" applyAlignment="1">
      <alignment horizontal="right" vertical="center"/>
    </xf>
    <xf numFmtId="0" fontId="2" fillId="34" borderId="31" xfId="0" applyFont="1" applyFill="1" applyBorder="1" applyAlignment="1">
      <alignment horizontal="right"/>
    </xf>
    <xf numFmtId="0" fontId="2" fillId="34" borderId="32" xfId="0" applyFont="1" applyFill="1" applyBorder="1" applyAlignment="1">
      <alignment horizontal="right"/>
    </xf>
    <xf numFmtId="0" fontId="2" fillId="36" borderId="31" xfId="0" applyFont="1" applyFill="1" applyBorder="1" applyAlignment="1">
      <alignment horizontal="right"/>
    </xf>
    <xf numFmtId="0" fontId="2" fillId="36" borderId="33" xfId="0" applyFont="1" applyFill="1" applyBorder="1" applyAlignment="1">
      <alignment horizontal="right"/>
    </xf>
    <xf numFmtId="0" fontId="2" fillId="36" borderId="30" xfId="0" applyFont="1" applyFill="1" applyBorder="1" applyAlignment="1">
      <alignment horizontal="right"/>
    </xf>
    <xf numFmtId="0" fontId="2" fillId="36" borderId="32" xfId="0" applyFont="1" applyFill="1" applyBorder="1" applyAlignment="1">
      <alignment horizontal="right"/>
    </xf>
    <xf numFmtId="0" fontId="2" fillId="36" borderId="34" xfId="0" applyFont="1" applyFill="1" applyBorder="1" applyAlignment="1">
      <alignment horizontal="right"/>
    </xf>
    <xf numFmtId="0" fontId="2" fillId="36" borderId="35" xfId="0" applyFont="1" applyFill="1" applyBorder="1" applyAlignment="1">
      <alignment horizontal="right"/>
    </xf>
    <xf numFmtId="0" fontId="37" fillId="36" borderId="30" xfId="0" applyFont="1" applyFill="1" applyBorder="1" applyAlignment="1">
      <alignment horizontal="center"/>
    </xf>
    <xf numFmtId="0" fontId="30" fillId="36" borderId="26" xfId="0" applyFont="1" applyFill="1" applyBorder="1" applyAlignment="1">
      <alignment horizontal="center"/>
    </xf>
    <xf numFmtId="0" fontId="37" fillId="36" borderId="26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37" fillId="36" borderId="38" xfId="0" applyFont="1" applyFill="1" applyBorder="1" applyAlignment="1">
      <alignment/>
    </xf>
    <xf numFmtId="3" fontId="5" fillId="36" borderId="39" xfId="0" applyNumberFormat="1" applyFont="1" applyFill="1" applyBorder="1" applyAlignment="1">
      <alignment horizontal="center" vertical="center"/>
    </xf>
    <xf numFmtId="3" fontId="5" fillId="36" borderId="40" xfId="0" applyNumberFormat="1" applyFont="1" applyFill="1" applyBorder="1" applyAlignment="1">
      <alignment horizontal="center" vertical="center"/>
    </xf>
    <xf numFmtId="3" fontId="5" fillId="36" borderId="41" xfId="0" applyNumberFormat="1" applyFont="1" applyFill="1" applyBorder="1" applyAlignment="1">
      <alignment horizontal="center" vertical="center"/>
    </xf>
    <xf numFmtId="3" fontId="5" fillId="36" borderId="42" xfId="0" applyNumberFormat="1" applyFont="1" applyFill="1" applyBorder="1" applyAlignment="1">
      <alignment horizontal="center" vertical="center"/>
    </xf>
    <xf numFmtId="3" fontId="5" fillId="36" borderId="43" xfId="0" applyNumberFormat="1" applyFont="1" applyFill="1" applyBorder="1" applyAlignment="1">
      <alignment horizontal="center" vertical="center"/>
    </xf>
    <xf numFmtId="0" fontId="37" fillId="36" borderId="44" xfId="0" applyFont="1" applyFill="1" applyBorder="1" applyAlignment="1">
      <alignment horizontal="right"/>
    </xf>
    <xf numFmtId="0" fontId="37" fillId="36" borderId="45" xfId="0" applyFont="1" applyFill="1" applyBorder="1" applyAlignment="1">
      <alignment horizontal="right"/>
    </xf>
    <xf numFmtId="0" fontId="37" fillId="36" borderId="34" xfId="0" applyFont="1" applyFill="1" applyBorder="1" applyAlignment="1">
      <alignment horizontal="right"/>
    </xf>
    <xf numFmtId="3" fontId="2" fillId="36" borderId="33" xfId="0" applyNumberFormat="1" applyFont="1" applyFill="1" applyBorder="1" applyAlignment="1">
      <alignment horizontal="right"/>
    </xf>
    <xf numFmtId="3" fontId="2" fillId="36" borderId="31" xfId="0" applyNumberFormat="1" applyFont="1" applyFill="1" applyBorder="1" applyAlignment="1">
      <alignment horizontal="right"/>
    </xf>
    <xf numFmtId="3" fontId="2" fillId="36" borderId="30" xfId="0" applyNumberFormat="1" applyFont="1" applyFill="1" applyBorder="1" applyAlignment="1">
      <alignment horizontal="right"/>
    </xf>
    <xf numFmtId="0" fontId="37" fillId="37" borderId="30" xfId="0" applyFont="1" applyFill="1" applyBorder="1" applyAlignment="1">
      <alignment horizontal="center"/>
    </xf>
    <xf numFmtId="3" fontId="5" fillId="37" borderId="39" xfId="0" applyNumberFormat="1" applyFont="1" applyFill="1" applyBorder="1" applyAlignment="1">
      <alignment horizontal="center" vertical="center"/>
    </xf>
    <xf numFmtId="3" fontId="5" fillId="37" borderId="40" xfId="0" applyNumberFormat="1" applyFont="1" applyFill="1" applyBorder="1" applyAlignment="1">
      <alignment horizontal="center" vertical="center"/>
    </xf>
    <xf numFmtId="3" fontId="5" fillId="37" borderId="41" xfId="0" applyNumberFormat="1" applyFont="1" applyFill="1" applyBorder="1" applyAlignment="1">
      <alignment horizontal="center" vertical="center"/>
    </xf>
    <xf numFmtId="3" fontId="5" fillId="37" borderId="42" xfId="0" applyNumberFormat="1" applyFont="1" applyFill="1" applyBorder="1" applyAlignment="1">
      <alignment horizontal="center" vertical="center"/>
    </xf>
    <xf numFmtId="3" fontId="5" fillId="37" borderId="43" xfId="0" applyNumberFormat="1" applyFont="1" applyFill="1" applyBorder="1" applyAlignment="1">
      <alignment horizontal="center" vertical="center"/>
    </xf>
    <xf numFmtId="0" fontId="30" fillId="37" borderId="26" xfId="0" applyFont="1" applyFill="1" applyBorder="1" applyAlignment="1">
      <alignment horizontal="center"/>
    </xf>
    <xf numFmtId="0" fontId="37" fillId="37" borderId="26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right"/>
    </xf>
    <xf numFmtId="0" fontId="2" fillId="37" borderId="32" xfId="0" applyFont="1" applyFill="1" applyBorder="1" applyAlignment="1">
      <alignment horizontal="right"/>
    </xf>
    <xf numFmtId="0" fontId="2" fillId="37" borderId="34" xfId="0" applyFont="1" applyFill="1" applyBorder="1" applyAlignment="1">
      <alignment horizontal="right"/>
    </xf>
    <xf numFmtId="0" fontId="37" fillId="37" borderId="44" xfId="0" applyFont="1" applyFill="1" applyBorder="1" applyAlignment="1">
      <alignment horizontal="right"/>
    </xf>
    <xf numFmtId="0" fontId="37" fillId="37" borderId="45" xfId="0" applyFont="1" applyFill="1" applyBorder="1" applyAlignment="1">
      <alignment horizontal="right"/>
    </xf>
    <xf numFmtId="0" fontId="37" fillId="37" borderId="34" xfId="0" applyFont="1" applyFill="1" applyBorder="1" applyAlignment="1">
      <alignment horizontal="right"/>
    </xf>
    <xf numFmtId="3" fontId="2" fillId="37" borderId="33" xfId="0" applyNumberFormat="1" applyFont="1" applyFill="1" applyBorder="1" applyAlignment="1">
      <alignment horizontal="right"/>
    </xf>
    <xf numFmtId="0" fontId="37" fillId="37" borderId="23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3" fontId="32" fillId="33" borderId="0" xfId="0" applyNumberFormat="1" applyFont="1" applyFill="1" applyAlignment="1">
      <alignment horizontal="right" vertical="top"/>
    </xf>
    <xf numFmtId="3" fontId="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3" fontId="40" fillId="0" borderId="15" xfId="0" applyNumberFormat="1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41" fillId="0" borderId="15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46" fillId="0" borderId="23" xfId="0" applyNumberFormat="1" applyFont="1" applyBorder="1" applyAlignment="1">
      <alignment horizontal="center"/>
    </xf>
    <xf numFmtId="3" fontId="36" fillId="0" borderId="47" xfId="0" applyNumberFormat="1" applyFont="1" applyBorder="1" applyAlignment="1">
      <alignment horizontal="center"/>
    </xf>
    <xf numFmtId="3" fontId="36" fillId="0" borderId="48" xfId="0" applyNumberFormat="1" applyFont="1" applyBorder="1" applyAlignment="1">
      <alignment horizontal="center"/>
    </xf>
    <xf numFmtId="3" fontId="36" fillId="0" borderId="49" xfId="0" applyNumberFormat="1" applyFont="1" applyBorder="1" applyAlignment="1">
      <alignment horizontal="center"/>
    </xf>
    <xf numFmtId="3" fontId="36" fillId="33" borderId="0" xfId="0" applyNumberFormat="1" applyFont="1" applyFill="1" applyAlignment="1">
      <alignment horizontal="center"/>
    </xf>
    <xf numFmtId="3" fontId="36" fillId="33" borderId="0" xfId="0" applyNumberFormat="1" applyFont="1" applyFill="1" applyAlignment="1">
      <alignment/>
    </xf>
    <xf numFmtId="3" fontId="36" fillId="0" borderId="0" xfId="0" applyNumberFormat="1" applyFont="1" applyAlignment="1">
      <alignment/>
    </xf>
    <xf numFmtId="3" fontId="3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17" fillId="33" borderId="0" xfId="0" applyNumberFormat="1" applyFont="1" applyFill="1" applyAlignment="1">
      <alignment/>
    </xf>
    <xf numFmtId="3" fontId="47" fillId="33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/>
    </xf>
    <xf numFmtId="3" fontId="47" fillId="33" borderId="0" xfId="0" applyNumberFormat="1" applyFont="1" applyFill="1" applyAlignment="1">
      <alignment/>
    </xf>
    <xf numFmtId="3" fontId="3" fillId="38" borderId="13" xfId="0" applyNumberFormat="1" applyFont="1" applyFill="1" applyBorder="1" applyAlignment="1">
      <alignment horizontal="center"/>
    </xf>
    <xf numFmtId="3" fontId="48" fillId="38" borderId="12" xfId="0" applyNumberFormat="1" applyFont="1" applyFill="1" applyBorder="1" applyAlignment="1">
      <alignment horizontal="center"/>
    </xf>
    <xf numFmtId="3" fontId="2" fillId="38" borderId="12" xfId="0" applyNumberFormat="1" applyFont="1" applyFill="1" applyBorder="1" applyAlignment="1">
      <alignment/>
    </xf>
    <xf numFmtId="3" fontId="49" fillId="33" borderId="0" xfId="0" applyNumberFormat="1" applyFont="1" applyFill="1" applyAlignment="1">
      <alignment horizontal="center"/>
    </xf>
    <xf numFmtId="3" fontId="41" fillId="0" borderId="15" xfId="0" applyNumberFormat="1" applyFont="1" applyBorder="1" applyAlignment="1">
      <alignment horizontal="center"/>
    </xf>
    <xf numFmtId="3" fontId="42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3" fontId="2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33" borderId="0" xfId="0" applyFill="1" applyBorder="1" applyAlignment="1">
      <alignment/>
    </xf>
    <xf numFmtId="3" fontId="2" fillId="33" borderId="28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/>
    </xf>
    <xf numFmtId="3" fontId="32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/>
    </xf>
    <xf numFmtId="3" fontId="48" fillId="34" borderId="12" xfId="0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" fillId="39" borderId="12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 wrapText="1"/>
    </xf>
    <xf numFmtId="3" fontId="4" fillId="39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/>
    </xf>
    <xf numFmtId="1" fontId="32" fillId="34" borderId="12" xfId="0" applyNumberFormat="1" applyFont="1" applyFill="1" applyBorder="1" applyAlignment="1">
      <alignment horizontal="center"/>
    </xf>
    <xf numFmtId="1" fontId="5" fillId="34" borderId="12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9" fillId="0" borderId="17" xfId="0" applyNumberFormat="1" applyFont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 wrapText="1"/>
    </xf>
    <xf numFmtId="3" fontId="2" fillId="35" borderId="23" xfId="0" applyNumberFormat="1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3" fontId="32" fillId="33" borderId="0" xfId="0" applyNumberFormat="1" applyFont="1" applyFill="1" applyBorder="1" applyAlignment="1">
      <alignment horizontal="right" vertical="top"/>
    </xf>
    <xf numFmtId="49" fontId="3" fillId="0" borderId="12" xfId="0" applyNumberFormat="1" applyFont="1" applyBorder="1" applyAlignment="1">
      <alignment vertical="center" wrapText="1"/>
    </xf>
    <xf numFmtId="3" fontId="5" fillId="34" borderId="12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 wrapText="1"/>
    </xf>
    <xf numFmtId="1" fontId="0" fillId="33" borderId="0" xfId="0" applyNumberForma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/>
    </xf>
    <xf numFmtId="3" fontId="45" fillId="35" borderId="13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2" fillId="35" borderId="12" xfId="0" applyNumberFormat="1" applyFont="1" applyFill="1" applyBorder="1" applyAlignment="1">
      <alignment horizontal="center" vertical="center"/>
    </xf>
    <xf numFmtId="3" fontId="32" fillId="34" borderId="12" xfId="0" applyNumberFormat="1" applyFont="1" applyFill="1" applyBorder="1" applyAlignment="1">
      <alignment horizontal="center"/>
    </xf>
    <xf numFmtId="3" fontId="28" fillId="33" borderId="0" xfId="0" applyNumberFormat="1" applyFont="1" applyFill="1" applyBorder="1" applyAlignment="1">
      <alignment/>
    </xf>
    <xf numFmtId="3" fontId="28" fillId="33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0" fillId="40" borderId="0" xfId="0" applyFill="1" applyAlignment="1">
      <alignment horizontal="center" vertical="center"/>
    </xf>
    <xf numFmtId="0" fontId="0" fillId="40" borderId="0" xfId="0" applyFill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0" fontId="2" fillId="36" borderId="23" xfId="0" applyFont="1" applyFill="1" applyBorder="1" applyAlignment="1">
      <alignment vertical="center"/>
    </xf>
    <xf numFmtId="3" fontId="3" fillId="40" borderId="0" xfId="0" applyNumberFormat="1" applyFont="1" applyFill="1" applyAlignment="1">
      <alignment horizontal="center" vertical="center"/>
    </xf>
    <xf numFmtId="3" fontId="3" fillId="40" borderId="0" xfId="0" applyNumberFormat="1" applyFont="1" applyFill="1" applyAlignment="1">
      <alignment/>
    </xf>
    <xf numFmtId="3" fontId="5" fillId="36" borderId="23" xfId="0" applyNumberFormat="1" applyFont="1" applyFill="1" applyBorder="1" applyAlignment="1">
      <alignment horizontal="center" vertical="center" wrapText="1"/>
    </xf>
    <xf numFmtId="3" fontId="5" fillId="36" borderId="36" xfId="0" applyNumberFormat="1" applyFont="1" applyFill="1" applyBorder="1" applyAlignment="1">
      <alignment horizontal="center" vertical="center" wrapText="1"/>
    </xf>
    <xf numFmtId="3" fontId="5" fillId="36" borderId="38" xfId="0" applyNumberFormat="1" applyFont="1" applyFill="1" applyBorder="1" applyAlignment="1">
      <alignment horizontal="center" vertical="center" wrapText="1"/>
    </xf>
    <xf numFmtId="3" fontId="5" fillId="36" borderId="37" xfId="0" applyNumberFormat="1" applyFont="1" applyFill="1" applyBorder="1" applyAlignment="1">
      <alignment horizontal="center" vertical="center" wrapText="1"/>
    </xf>
    <xf numFmtId="3" fontId="53" fillId="36" borderId="23" xfId="0" applyNumberFormat="1" applyFont="1" applyFill="1" applyBorder="1" applyAlignment="1">
      <alignment horizontal="center" vertical="center" wrapText="1"/>
    </xf>
    <xf numFmtId="3" fontId="53" fillId="36" borderId="36" xfId="0" applyNumberFormat="1" applyFont="1" applyFill="1" applyBorder="1" applyAlignment="1">
      <alignment horizontal="center" vertical="center" wrapText="1"/>
    </xf>
    <xf numFmtId="3" fontId="5" fillId="36" borderId="38" xfId="0" applyNumberFormat="1" applyFont="1" applyFill="1" applyBorder="1" applyAlignment="1">
      <alignment/>
    </xf>
    <xf numFmtId="3" fontId="5" fillId="36" borderId="23" xfId="0" applyNumberFormat="1" applyFont="1" applyFill="1" applyBorder="1" applyAlignment="1">
      <alignment/>
    </xf>
    <xf numFmtId="3" fontId="5" fillId="36" borderId="37" xfId="0" applyNumberFormat="1" applyFont="1" applyFill="1" applyBorder="1" applyAlignment="1">
      <alignment/>
    </xf>
    <xf numFmtId="0" fontId="1" fillId="0" borderId="5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2" fillId="34" borderId="40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1" fillId="35" borderId="54" xfId="0" applyFont="1" applyFill="1" applyBorder="1" applyAlignment="1">
      <alignment/>
    </xf>
    <xf numFmtId="182" fontId="1" fillId="0" borderId="54" xfId="0" applyNumberFormat="1" applyFont="1" applyFill="1" applyBorder="1" applyAlignment="1">
      <alignment/>
    </xf>
    <xf numFmtId="181" fontId="1" fillId="0" borderId="55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2" fillId="34" borderId="53" xfId="0" applyFont="1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1" fillId="35" borderId="57" xfId="0" applyFont="1" applyFill="1" applyBorder="1" applyAlignment="1">
      <alignment/>
    </xf>
    <xf numFmtId="182" fontId="1" fillId="0" borderId="57" xfId="0" applyNumberFormat="1" applyFont="1" applyFill="1" applyBorder="1" applyAlignment="1">
      <alignment/>
    </xf>
    <xf numFmtId="181" fontId="1" fillId="0" borderId="58" xfId="0" applyNumberFormat="1" applyFont="1" applyFill="1" applyBorder="1" applyAlignment="1">
      <alignment/>
    </xf>
    <xf numFmtId="0" fontId="0" fillId="41" borderId="31" xfId="0" applyFill="1" applyBorder="1" applyAlignment="1">
      <alignment horizontal="center"/>
    </xf>
    <xf numFmtId="0" fontId="1" fillId="41" borderId="54" xfId="0" applyFont="1" applyFill="1" applyBorder="1" applyAlignment="1">
      <alignment/>
    </xf>
    <xf numFmtId="0" fontId="0" fillId="41" borderId="56" xfId="0" applyFill="1" applyBorder="1" applyAlignment="1">
      <alignment horizontal="center"/>
    </xf>
    <xf numFmtId="0" fontId="1" fillId="41" borderId="57" xfId="0" applyFont="1" applyFill="1" applyBorder="1" applyAlignment="1">
      <alignment/>
    </xf>
    <xf numFmtId="0" fontId="0" fillId="35" borderId="59" xfId="0" applyFill="1" applyBorder="1" applyAlignment="1">
      <alignment horizontal="center"/>
    </xf>
    <xf numFmtId="0" fontId="1" fillId="35" borderId="12" xfId="0" applyFont="1" applyFill="1" applyBorder="1" applyAlignment="1">
      <alignment/>
    </xf>
    <xf numFmtId="0" fontId="0" fillId="0" borderId="60" xfId="0" applyBorder="1" applyAlignment="1">
      <alignment/>
    </xf>
    <xf numFmtId="0" fontId="0" fillId="41" borderId="59" xfId="0" applyFill="1" applyBorder="1" applyAlignment="1">
      <alignment horizontal="center"/>
    </xf>
    <xf numFmtId="0" fontId="1" fillId="41" borderId="12" xfId="0" applyFont="1" applyFill="1" applyBorder="1" applyAlignment="1">
      <alignment/>
    </xf>
    <xf numFmtId="0" fontId="0" fillId="35" borderId="47" xfId="0" applyFill="1" applyBorder="1" applyAlignment="1">
      <alignment horizontal="center"/>
    </xf>
    <xf numFmtId="0" fontId="1" fillId="35" borderId="49" xfId="0" applyFont="1" applyFill="1" applyBorder="1" applyAlignment="1">
      <alignment/>
    </xf>
    <xf numFmtId="181" fontId="1" fillId="0" borderId="61" xfId="0" applyNumberFormat="1" applyFont="1" applyFill="1" applyBorder="1" applyAlignment="1">
      <alignment/>
    </xf>
    <xf numFmtId="0" fontId="0" fillId="42" borderId="43" xfId="0" applyFill="1" applyBorder="1" applyAlignment="1">
      <alignment horizontal="center"/>
    </xf>
    <xf numFmtId="0" fontId="1" fillId="42" borderId="41" xfId="0" applyFont="1" applyFill="1" applyBorder="1" applyAlignment="1">
      <alignment/>
    </xf>
    <xf numFmtId="0" fontId="0" fillId="0" borderId="31" xfId="0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0" fillId="34" borderId="37" xfId="0" applyFill="1" applyBorder="1" applyAlignment="1">
      <alignment/>
    </xf>
    <xf numFmtId="0" fontId="2" fillId="34" borderId="62" xfId="0" applyFont="1" applyFill="1" applyBorder="1" applyAlignment="1">
      <alignment horizontal="center"/>
    </xf>
    <xf numFmtId="0" fontId="1" fillId="0" borderId="57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182" fontId="2" fillId="35" borderId="37" xfId="0" applyNumberFormat="1" applyFont="1" applyFill="1" applyBorder="1" applyAlignment="1">
      <alignment/>
    </xf>
    <xf numFmtId="181" fontId="1" fillId="34" borderId="36" xfId="0" applyNumberFormat="1" applyFont="1" applyFill="1" applyBorder="1" applyAlignment="1">
      <alignment/>
    </xf>
    <xf numFmtId="182" fontId="1" fillId="34" borderId="36" xfId="0" applyNumberFormat="1" applyFont="1" applyFill="1" applyBorder="1" applyAlignment="1">
      <alignment/>
    </xf>
    <xf numFmtId="182" fontId="2" fillId="35" borderId="23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" fillId="34" borderId="63" xfId="0" applyNumberFormat="1" applyFont="1" applyFill="1" applyBorder="1" applyAlignment="1">
      <alignment horizontal="right" vertical="center"/>
    </xf>
    <xf numFmtId="3" fontId="2" fillId="34" borderId="53" xfId="0" applyNumberFormat="1" applyFont="1" applyFill="1" applyBorder="1" applyAlignment="1">
      <alignment horizontal="right" vertical="center"/>
    </xf>
    <xf numFmtId="3" fontId="2" fillId="34" borderId="62" xfId="0" applyNumberFormat="1" applyFont="1" applyFill="1" applyBorder="1" applyAlignment="1">
      <alignment horizontal="right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/>
    </xf>
    <xf numFmtId="14" fontId="4" fillId="33" borderId="23" xfId="0" applyNumberFormat="1" applyFont="1" applyFill="1" applyBorder="1" applyAlignment="1">
      <alignment horizontal="center" vertical="top"/>
    </xf>
    <xf numFmtId="14" fontId="4" fillId="33" borderId="0" xfId="0" applyNumberFormat="1" applyFont="1" applyFill="1" applyBorder="1" applyAlignment="1">
      <alignment horizontal="center" vertical="top"/>
    </xf>
    <xf numFmtId="0" fontId="2" fillId="34" borderId="52" xfId="0" applyFont="1" applyFill="1" applyBorder="1" applyAlignment="1">
      <alignment horizontal="right"/>
    </xf>
    <xf numFmtId="0" fontId="2" fillId="34" borderId="63" xfId="0" applyFont="1" applyFill="1" applyBorder="1" applyAlignment="1">
      <alignment horizontal="right"/>
    </xf>
    <xf numFmtId="0" fontId="2" fillId="34" borderId="66" xfId="0" applyFont="1" applyFill="1" applyBorder="1" applyAlignment="1">
      <alignment horizontal="right"/>
    </xf>
    <xf numFmtId="1" fontId="2" fillId="34" borderId="26" xfId="0" applyNumberFormat="1" applyFont="1" applyFill="1" applyBorder="1" applyAlignment="1">
      <alignment horizontal="right" vertical="center"/>
    </xf>
    <xf numFmtId="0" fontId="2" fillId="34" borderId="67" xfId="0" applyFont="1" applyFill="1" applyBorder="1" applyAlignment="1">
      <alignment horizontal="right"/>
    </xf>
    <xf numFmtId="0" fontId="2" fillId="34" borderId="34" xfId="0" applyFont="1" applyFill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0" fillId="34" borderId="43" xfId="0" applyFont="1" applyFill="1" applyBorder="1" applyAlignment="1">
      <alignment horizontal="center" vertical="center" wrapText="1"/>
    </xf>
    <xf numFmtId="0" fontId="30" fillId="34" borderId="40" xfId="0" applyFont="1" applyFill="1" applyBorder="1" applyAlignment="1">
      <alignment horizontal="center" vertical="center" wrapText="1"/>
    </xf>
    <xf numFmtId="0" fontId="30" fillId="34" borderId="42" xfId="0" applyFont="1" applyFill="1" applyBorder="1" applyAlignment="1">
      <alignment horizontal="center" vertical="center" wrapText="1"/>
    </xf>
    <xf numFmtId="183" fontId="30" fillId="34" borderId="31" xfId="0" applyNumberFormat="1" applyFont="1" applyFill="1" applyBorder="1" applyAlignment="1">
      <alignment/>
    </xf>
    <xf numFmtId="183" fontId="30" fillId="0" borderId="68" xfId="0" applyNumberFormat="1" applyFont="1" applyFill="1" applyBorder="1" applyAlignment="1">
      <alignment/>
    </xf>
    <xf numFmtId="183" fontId="30" fillId="34" borderId="56" xfId="0" applyNumberFormat="1" applyFont="1" applyFill="1" applyBorder="1" applyAlignment="1">
      <alignment/>
    </xf>
    <xf numFmtId="183" fontId="30" fillId="34" borderId="69" xfId="0" applyNumberFormat="1" applyFont="1" applyFill="1" applyBorder="1" applyAlignment="1">
      <alignment/>
    </xf>
    <xf numFmtId="183" fontId="30" fillId="34" borderId="70" xfId="0" applyNumberFormat="1" applyFont="1" applyFill="1" applyBorder="1" applyAlignment="1">
      <alignment/>
    </xf>
    <xf numFmtId="183" fontId="30" fillId="34" borderId="59" xfId="0" applyNumberFormat="1" applyFont="1" applyFill="1" applyBorder="1" applyAlignment="1">
      <alignment/>
    </xf>
    <xf numFmtId="183" fontId="30" fillId="0" borderId="0" xfId="0" applyNumberFormat="1" applyFont="1" applyFill="1" applyBorder="1" applyAlignment="1">
      <alignment/>
    </xf>
    <xf numFmtId="183" fontId="30" fillId="34" borderId="47" xfId="0" applyNumberFormat="1" applyFont="1" applyFill="1" applyBorder="1" applyAlignment="1">
      <alignment/>
    </xf>
    <xf numFmtId="182" fontId="30" fillId="34" borderId="49" xfId="0" applyNumberFormat="1" applyFont="1" applyFill="1" applyBorder="1" applyAlignment="1">
      <alignment/>
    </xf>
    <xf numFmtId="182" fontId="30" fillId="34" borderId="61" xfId="0" applyNumberFormat="1" applyFont="1" applyFill="1" applyBorder="1" applyAlignment="1">
      <alignment/>
    </xf>
    <xf numFmtId="183" fontId="30" fillId="34" borderId="61" xfId="0" applyNumberFormat="1" applyFont="1" applyFill="1" applyBorder="1" applyAlignment="1">
      <alignment/>
    </xf>
    <xf numFmtId="183" fontId="30" fillId="34" borderId="38" xfId="0" applyNumberFormat="1" applyFont="1" applyFill="1" applyBorder="1" applyAlignment="1">
      <alignment/>
    </xf>
    <xf numFmtId="183" fontId="30" fillId="34" borderId="36" xfId="0" applyNumberFormat="1" applyFont="1" applyFill="1" applyBorder="1" applyAlignment="1">
      <alignment/>
    </xf>
    <xf numFmtId="0" fontId="37" fillId="0" borderId="0" xfId="0" applyFont="1" applyAlignment="1">
      <alignment/>
    </xf>
    <xf numFmtId="3" fontId="1" fillId="0" borderId="12" xfId="0" applyNumberFormat="1" applyFont="1" applyBorder="1" applyAlignment="1">
      <alignment vertic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ont="1" applyAlignment="1">
      <alignment/>
    </xf>
    <xf numFmtId="3" fontId="57" fillId="33" borderId="0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3" fontId="4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57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7" fillId="34" borderId="12" xfId="0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Border="1" applyAlignment="1">
      <alignment vertical="center" wrapText="1"/>
    </xf>
    <xf numFmtId="3" fontId="2" fillId="34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3" fontId="106" fillId="34" borderId="12" xfId="0" applyNumberFormat="1" applyFont="1" applyFill="1" applyBorder="1" applyAlignment="1">
      <alignment horizontal="center" vertical="center"/>
    </xf>
    <xf numFmtId="3" fontId="106" fillId="34" borderId="12" xfId="0" applyNumberFormat="1" applyFont="1" applyFill="1" applyBorder="1" applyAlignment="1">
      <alignment vertical="center"/>
    </xf>
    <xf numFmtId="3" fontId="106" fillId="34" borderId="12" xfId="0" applyNumberFormat="1" applyFont="1" applyFill="1" applyBorder="1" applyAlignment="1">
      <alignment horizontal="right" vertical="center"/>
    </xf>
    <xf numFmtId="49" fontId="10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/>
    </xf>
    <xf numFmtId="49" fontId="2" fillId="34" borderId="12" xfId="0" applyNumberFormat="1" applyFont="1" applyFill="1" applyBorder="1" applyAlignment="1">
      <alignment horizontal="left" vertical="center" wrapText="1"/>
    </xf>
    <xf numFmtId="182" fontId="37" fillId="0" borderId="0" xfId="0" applyNumberFormat="1" applyFont="1" applyAlignment="1">
      <alignment/>
    </xf>
    <xf numFmtId="0" fontId="57" fillId="34" borderId="12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 wrapText="1"/>
    </xf>
    <xf numFmtId="0" fontId="2" fillId="34" borderId="71" xfId="0" applyFont="1" applyFill="1" applyBorder="1" applyAlignment="1">
      <alignment horizontal="center" vertical="center"/>
    </xf>
    <xf numFmtId="1" fontId="2" fillId="34" borderId="67" xfId="0" applyNumberFormat="1" applyFont="1" applyFill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/>
    </xf>
    <xf numFmtId="3" fontId="36" fillId="0" borderId="4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1" fillId="0" borderId="12" xfId="0" applyFont="1" applyBorder="1" applyAlignment="1">
      <alignment horizontal="left" vertical="center"/>
    </xf>
    <xf numFmtId="3" fontId="108" fillId="0" borderId="12" xfId="0" applyNumberFormat="1" applyFont="1" applyBorder="1" applyAlignment="1">
      <alignment horizontal="center"/>
    </xf>
    <xf numFmtId="0" fontId="1" fillId="34" borderId="36" xfId="0" applyFont="1" applyFill="1" applyBorder="1" applyAlignment="1">
      <alignment horizontal="left"/>
    </xf>
    <xf numFmtId="0" fontId="107" fillId="0" borderId="0" xfId="56" applyFont="1">
      <alignment/>
      <protection/>
    </xf>
    <xf numFmtId="1" fontId="106" fillId="6" borderId="12" xfId="0" applyNumberFormat="1" applyFont="1" applyFill="1" applyBorder="1" applyAlignment="1">
      <alignment horizontal="right" vertical="center"/>
    </xf>
    <xf numFmtId="1" fontId="56" fillId="0" borderId="11" xfId="0" applyNumberFormat="1" applyFont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/>
    </xf>
    <xf numFmtId="3" fontId="2" fillId="38" borderId="12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2" fillId="34" borderId="13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108" fillId="6" borderId="12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1" fillId="34" borderId="36" xfId="0" applyNumberFormat="1" applyFont="1" applyFill="1" applyBorder="1" applyAlignment="1">
      <alignment horizontal="right"/>
    </xf>
    <xf numFmtId="1" fontId="2" fillId="34" borderId="43" xfId="0" applyNumberFormat="1" applyFont="1" applyFill="1" applyBorder="1" applyAlignment="1">
      <alignment horizontal="center" vertical="center"/>
    </xf>
    <xf numFmtId="1" fontId="2" fillId="34" borderId="40" xfId="0" applyNumberFormat="1" applyFont="1" applyFill="1" applyBorder="1" applyAlignment="1">
      <alignment horizontal="center" vertical="center"/>
    </xf>
    <xf numFmtId="1" fontId="2" fillId="34" borderId="42" xfId="0" applyNumberFormat="1" applyFont="1" applyFill="1" applyBorder="1" applyAlignment="1">
      <alignment horizontal="center" vertical="center"/>
    </xf>
    <xf numFmtId="182" fontId="1" fillId="0" borderId="0" xfId="59" applyNumberFormat="1" applyFont="1" applyFill="1" applyBorder="1">
      <alignment/>
      <protection/>
    </xf>
    <xf numFmtId="3" fontId="5" fillId="34" borderId="11" xfId="0" applyNumberFormat="1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 horizontal="center"/>
    </xf>
    <xf numFmtId="3" fontId="109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3" fontId="109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12" xfId="0" applyFont="1" applyFill="1" applyBorder="1" applyAlignment="1">
      <alignment/>
    </xf>
    <xf numFmtId="182" fontId="1" fillId="0" borderId="12" xfId="0" applyNumberFormat="1" applyFont="1" applyFill="1" applyBorder="1" applyAlignment="1">
      <alignment/>
    </xf>
    <xf numFmtId="181" fontId="1" fillId="0" borderId="72" xfId="0" applyNumberFormat="1" applyFont="1" applyFill="1" applyBorder="1" applyAlignment="1">
      <alignment/>
    </xf>
    <xf numFmtId="181" fontId="1" fillId="0" borderId="73" xfId="0" applyNumberFormat="1" applyFont="1" applyFill="1" applyBorder="1" applyAlignment="1">
      <alignment/>
    </xf>
    <xf numFmtId="182" fontId="1" fillId="0" borderId="13" xfId="0" applyNumberFormat="1" applyFont="1" applyFill="1" applyBorder="1" applyAlignment="1">
      <alignment/>
    </xf>
    <xf numFmtId="182" fontId="1" fillId="0" borderId="24" xfId="0" applyNumberFormat="1" applyFont="1" applyFill="1" applyBorder="1" applyAlignment="1">
      <alignment/>
    </xf>
    <xf numFmtId="182" fontId="1" fillId="0" borderId="22" xfId="0" applyNumberFormat="1" applyFont="1" applyFill="1" applyBorder="1" applyAlignment="1">
      <alignment/>
    </xf>
    <xf numFmtId="182" fontId="1" fillId="0" borderId="49" xfId="0" applyNumberFormat="1" applyFont="1" applyFill="1" applyBorder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3" fontId="36" fillId="0" borderId="12" xfId="0" applyNumberFormat="1" applyFont="1" applyBorder="1" applyAlignment="1">
      <alignment horizontal="center"/>
    </xf>
    <xf numFmtId="3" fontId="36" fillId="0" borderId="17" xfId="0" applyNumberFormat="1" applyFont="1" applyBorder="1" applyAlignment="1">
      <alignment horizontal="center"/>
    </xf>
    <xf numFmtId="3" fontId="36" fillId="0" borderId="59" xfId="0" applyNumberFormat="1" applyFont="1" applyBorder="1" applyAlignment="1">
      <alignment horizontal="center"/>
    </xf>
    <xf numFmtId="3" fontId="36" fillId="0" borderId="72" xfId="0" applyNumberFormat="1" applyFont="1" applyBorder="1" applyAlignment="1">
      <alignment horizontal="center"/>
    </xf>
    <xf numFmtId="0" fontId="0" fillId="0" borderId="12" xfId="0" applyFont="1" applyBorder="1" applyAlignment="1">
      <alignment horizontal="right" vertical="center"/>
    </xf>
    <xf numFmtId="3" fontId="2" fillId="34" borderId="12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1" fontId="6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109" fillId="0" borderId="12" xfId="0" applyNumberFormat="1" applyFont="1" applyBorder="1" applyAlignment="1">
      <alignment vertical="center"/>
    </xf>
    <xf numFmtId="3" fontId="0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106" fillId="6" borderId="12" xfId="0" applyNumberFormat="1" applyFont="1" applyFill="1" applyBorder="1" applyAlignment="1">
      <alignment vertical="center"/>
    </xf>
    <xf numFmtId="3" fontId="36" fillId="0" borderId="12" xfId="0" applyNumberFormat="1" applyFont="1" applyBorder="1" applyAlignment="1">
      <alignment horizontal="center" vertical="center"/>
    </xf>
    <xf numFmtId="3" fontId="110" fillId="0" borderId="12" xfId="0" applyNumberFormat="1" applyFont="1" applyBorder="1" applyAlignment="1">
      <alignment horizontal="center" vertical="center"/>
    </xf>
    <xf numFmtId="3" fontId="1" fillId="34" borderId="1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5" fontId="1" fillId="33" borderId="0" xfId="0" applyNumberFormat="1" applyFont="1" applyFill="1" applyBorder="1" applyAlignment="1">
      <alignment horizontal="left" vertical="top"/>
    </xf>
    <xf numFmtId="3" fontId="57" fillId="34" borderId="12" xfId="0" applyNumberFormat="1" applyFont="1" applyFill="1" applyBorder="1" applyAlignment="1">
      <alignment horizontal="left"/>
    </xf>
    <xf numFmtId="3" fontId="107" fillId="43" borderId="12" xfId="0" applyNumberFormat="1" applyFont="1" applyFill="1" applyBorder="1" applyAlignment="1">
      <alignment horizontal="left" vertical="center"/>
    </xf>
    <xf numFmtId="3" fontId="0" fillId="0" borderId="12" xfId="0" applyNumberFormat="1" applyFont="1" applyBorder="1" applyAlignment="1">
      <alignment horizontal="left" vertical="center"/>
    </xf>
    <xf numFmtId="3" fontId="0" fillId="43" borderId="12" xfId="0" applyNumberFormat="1" applyFont="1" applyFill="1" applyBorder="1" applyAlignment="1">
      <alignment horizontal="left" vertical="center"/>
    </xf>
    <xf numFmtId="3" fontId="107" fillId="0" borderId="12" xfId="0" applyNumberFormat="1" applyFont="1" applyBorder="1" applyAlignment="1">
      <alignment horizontal="left" vertical="center"/>
    </xf>
    <xf numFmtId="3" fontId="60" fillId="34" borderId="12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37" fillId="36" borderId="36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3" fontId="2" fillId="36" borderId="31" xfId="0" applyNumberFormat="1" applyFont="1" applyFill="1" applyBorder="1" applyAlignment="1">
      <alignment horizontal="center"/>
    </xf>
    <xf numFmtId="3" fontId="2" fillId="37" borderId="33" xfId="0" applyNumberFormat="1" applyFont="1" applyFill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3" fontId="109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" fontId="111" fillId="44" borderId="74" xfId="0" applyNumberFormat="1" applyFont="1" applyFill="1" applyBorder="1" applyAlignment="1">
      <alignment horizontal="right" vertical="top" indent="1" shrinkToFit="1"/>
    </xf>
    <xf numFmtId="1" fontId="111" fillId="44" borderId="74" xfId="0" applyNumberFormat="1" applyFont="1" applyFill="1" applyBorder="1" applyAlignment="1">
      <alignment horizontal="center" vertical="top" shrinkToFit="1"/>
    </xf>
    <xf numFmtId="1" fontId="112" fillId="0" borderId="0" xfId="0" applyNumberFormat="1" applyFont="1" applyFill="1" applyBorder="1" applyAlignment="1">
      <alignment horizontal="center" vertical="top" shrinkToFit="1"/>
    </xf>
    <xf numFmtId="1" fontId="112" fillId="0" borderId="0" xfId="0" applyNumberFormat="1" applyFont="1" applyFill="1" applyBorder="1" applyAlignment="1">
      <alignment horizontal="left" vertical="top" indent="1" shrinkToFit="1"/>
    </xf>
    <xf numFmtId="1" fontId="56" fillId="0" borderId="12" xfId="0" applyNumberFormat="1" applyFont="1" applyBorder="1" applyAlignment="1">
      <alignment horizontal="center" vertical="center"/>
    </xf>
    <xf numFmtId="1" fontId="64" fillId="0" borderId="12" xfId="0" applyNumberFormat="1" applyFont="1" applyBorder="1" applyAlignment="1">
      <alignment horizontal="center" vertical="center"/>
    </xf>
    <xf numFmtId="1" fontId="66" fillId="0" borderId="12" xfId="0" applyNumberFormat="1" applyFont="1" applyBorder="1" applyAlignment="1">
      <alignment horizontal="center" vertical="center"/>
    </xf>
    <xf numFmtId="1" fontId="64" fillId="0" borderId="15" xfId="0" applyNumberFormat="1" applyFont="1" applyBorder="1" applyAlignment="1">
      <alignment horizontal="center" vertical="center"/>
    </xf>
    <xf numFmtId="1" fontId="65" fillId="0" borderId="12" xfId="0" applyNumberFormat="1" applyFont="1" applyBorder="1" applyAlignment="1">
      <alignment horizontal="center" vertical="center"/>
    </xf>
    <xf numFmtId="1" fontId="65" fillId="0" borderId="12" xfId="55" applyNumberFormat="1" applyFont="1" applyBorder="1" applyAlignment="1">
      <alignment horizontal="center" vertical="center"/>
      <protection/>
    </xf>
    <xf numFmtId="3" fontId="65" fillId="0" borderId="12" xfId="55" applyNumberFormat="1" applyFont="1" applyBorder="1" applyAlignment="1">
      <alignment horizontal="center" vertical="center"/>
      <protection/>
    </xf>
    <xf numFmtId="1" fontId="56" fillId="0" borderId="12" xfId="55" applyNumberFormat="1" applyFont="1" applyBorder="1" applyAlignment="1">
      <alignment horizontal="center" vertical="center"/>
      <protection/>
    </xf>
    <xf numFmtId="3" fontId="2" fillId="33" borderId="0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/>
    </xf>
    <xf numFmtId="3" fontId="5" fillId="33" borderId="28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46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46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5" fillId="33" borderId="25" xfId="0" applyNumberFormat="1" applyFont="1" applyFill="1" applyBorder="1" applyAlignment="1">
      <alignment horizontal="left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textRotation="90"/>
    </xf>
    <xf numFmtId="3" fontId="4" fillId="0" borderId="13" xfId="0" applyNumberFormat="1" applyFont="1" applyBorder="1" applyAlignment="1">
      <alignment horizontal="center" vertical="center" textRotation="90"/>
    </xf>
    <xf numFmtId="3" fontId="4" fillId="0" borderId="15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5" fillId="37" borderId="62" xfId="0" applyNumberFormat="1" applyFont="1" applyFill="1" applyBorder="1" applyAlignment="1">
      <alignment horizontal="center" vertical="center"/>
    </xf>
    <xf numFmtId="3" fontId="5" fillId="37" borderId="75" xfId="0" applyNumberFormat="1" applyFont="1" applyFill="1" applyBorder="1" applyAlignment="1">
      <alignment horizontal="center" vertical="center"/>
    </xf>
    <xf numFmtId="3" fontId="5" fillId="37" borderId="70" xfId="0" applyNumberFormat="1" applyFont="1" applyFill="1" applyBorder="1" applyAlignment="1">
      <alignment horizontal="center" vertical="center"/>
    </xf>
    <xf numFmtId="3" fontId="5" fillId="36" borderId="62" xfId="0" applyNumberFormat="1" applyFont="1" applyFill="1" applyBorder="1" applyAlignment="1">
      <alignment horizontal="center" vertical="center"/>
    </xf>
    <xf numFmtId="3" fontId="5" fillId="36" borderId="75" xfId="0" applyNumberFormat="1" applyFont="1" applyFill="1" applyBorder="1" applyAlignment="1">
      <alignment horizontal="center" vertical="center"/>
    </xf>
    <xf numFmtId="3" fontId="5" fillId="36" borderId="70" xfId="0" applyNumberFormat="1" applyFont="1" applyFill="1" applyBorder="1" applyAlignment="1">
      <alignment horizontal="center" vertical="center"/>
    </xf>
    <xf numFmtId="0" fontId="2" fillId="34" borderId="76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3" fontId="2" fillId="35" borderId="38" xfId="0" applyNumberFormat="1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14" fontId="1" fillId="33" borderId="12" xfId="0" applyNumberFormat="1" applyFont="1" applyFill="1" applyBorder="1" applyAlignment="1">
      <alignment horizontal="center" vertical="top"/>
    </xf>
    <xf numFmtId="3" fontId="4" fillId="33" borderId="38" xfId="0" applyNumberFormat="1" applyFont="1" applyFill="1" applyBorder="1" applyAlignment="1">
      <alignment horizontal="center" vertical="top"/>
    </xf>
    <xf numFmtId="3" fontId="35" fillId="33" borderId="36" xfId="0" applyNumberFormat="1" applyFont="1" applyFill="1" applyBorder="1" applyAlignment="1">
      <alignment horizontal="center" vertical="top"/>
    </xf>
    <xf numFmtId="3" fontId="35" fillId="33" borderId="37" xfId="0" applyNumberFormat="1" applyFont="1" applyFill="1" applyBorder="1" applyAlignment="1">
      <alignment horizontal="center" vertical="top"/>
    </xf>
    <xf numFmtId="3" fontId="4" fillId="34" borderId="62" xfId="0" applyNumberFormat="1" applyFont="1" applyFill="1" applyBorder="1" applyAlignment="1">
      <alignment horizontal="center" vertical="center"/>
    </xf>
    <xf numFmtId="3" fontId="4" fillId="34" borderId="75" xfId="0" applyNumberFormat="1" applyFont="1" applyFill="1" applyBorder="1" applyAlignment="1">
      <alignment horizontal="center" vertical="center"/>
    </xf>
    <xf numFmtId="3" fontId="4" fillId="34" borderId="70" xfId="0" applyNumberFormat="1" applyFont="1" applyFill="1" applyBorder="1" applyAlignment="1">
      <alignment horizontal="center" vertical="center"/>
    </xf>
    <xf numFmtId="3" fontId="33" fillId="33" borderId="18" xfId="0" applyNumberFormat="1" applyFont="1" applyFill="1" applyBorder="1" applyAlignment="1">
      <alignment horizontal="center" vertical="top"/>
    </xf>
    <xf numFmtId="3" fontId="33" fillId="33" borderId="0" xfId="0" applyNumberFormat="1" applyFont="1" applyFill="1" applyAlignment="1">
      <alignment horizontal="center" vertical="top"/>
    </xf>
    <xf numFmtId="3" fontId="1" fillId="33" borderId="0" xfId="0" applyNumberFormat="1" applyFont="1" applyFill="1" applyAlignment="1">
      <alignment horizontal="center" vertical="top"/>
    </xf>
    <xf numFmtId="0" fontId="4" fillId="34" borderId="15" xfId="0" applyFont="1" applyFill="1" applyBorder="1" applyAlignment="1">
      <alignment horizontal="center" vertical="center" textRotation="180" wrapText="1"/>
    </xf>
    <xf numFmtId="0" fontId="4" fillId="34" borderId="13" xfId="0" applyFont="1" applyFill="1" applyBorder="1" applyAlignment="1">
      <alignment horizontal="center" vertical="center" textRotation="180" wrapText="1"/>
    </xf>
    <xf numFmtId="3" fontId="5" fillId="34" borderId="21" xfId="0" applyNumberFormat="1" applyFont="1" applyFill="1" applyBorder="1" applyAlignment="1">
      <alignment horizontal="center" vertical="center" textRotation="180" wrapText="1"/>
    </xf>
    <xf numFmtId="3" fontId="5" fillId="34" borderId="73" xfId="0" applyNumberFormat="1" applyFont="1" applyFill="1" applyBorder="1" applyAlignment="1">
      <alignment horizontal="center" vertical="center" textRotation="180" wrapText="1"/>
    </xf>
    <xf numFmtId="3" fontId="21" fillId="33" borderId="17" xfId="0" applyNumberFormat="1" applyFont="1" applyFill="1" applyBorder="1" applyAlignment="1">
      <alignment horizontal="center"/>
    </xf>
    <xf numFmtId="3" fontId="21" fillId="33" borderId="19" xfId="0" applyNumberFormat="1" applyFont="1" applyFill="1" applyBorder="1" applyAlignment="1">
      <alignment horizontal="center"/>
    </xf>
    <xf numFmtId="3" fontId="21" fillId="33" borderId="11" xfId="0" applyNumberFormat="1" applyFont="1" applyFill="1" applyBorder="1" applyAlignment="1">
      <alignment horizontal="center"/>
    </xf>
    <xf numFmtId="3" fontId="35" fillId="33" borderId="0" xfId="0" applyNumberFormat="1" applyFont="1" applyFill="1" applyAlignment="1">
      <alignment horizontal="center"/>
    </xf>
    <xf numFmtId="3" fontId="39" fillId="33" borderId="0" xfId="0" applyNumberFormat="1" applyFont="1" applyFill="1" applyAlignment="1">
      <alignment horizont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64" xfId="0" applyNumberFormat="1" applyFont="1" applyBorder="1" applyAlignment="1">
      <alignment horizontal="center" vertical="center"/>
    </xf>
    <xf numFmtId="3" fontId="40" fillId="0" borderId="17" xfId="0" applyNumberFormat="1" applyFont="1" applyBorder="1" applyAlignment="1">
      <alignment horizontal="center"/>
    </xf>
    <xf numFmtId="3" fontId="40" fillId="0" borderId="19" xfId="0" applyNumberFormat="1" applyFont="1" applyBorder="1" applyAlignment="1">
      <alignment horizontal="center"/>
    </xf>
    <xf numFmtId="3" fontId="40" fillId="0" borderId="11" xfId="0" applyNumberFormat="1" applyFont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41" fillId="0" borderId="19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3" fontId="42" fillId="0" borderId="17" xfId="0" applyNumberFormat="1" applyFont="1" applyBorder="1" applyAlignment="1">
      <alignment horizontal="center"/>
    </xf>
    <xf numFmtId="3" fontId="42" fillId="0" borderId="19" xfId="0" applyNumberFormat="1" applyFont="1" applyBorder="1" applyAlignment="1">
      <alignment horizontal="center"/>
    </xf>
    <xf numFmtId="3" fontId="42" fillId="0" borderId="11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1" fillId="33" borderId="0" xfId="0" applyNumberFormat="1" applyFont="1" applyFill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2" fillId="34" borderId="7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34" borderId="41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7" fillId="35" borderId="38" xfId="0" applyFont="1" applyFill="1" applyBorder="1" applyAlignment="1">
      <alignment horizontal="center"/>
    </xf>
    <xf numFmtId="0" fontId="37" fillId="35" borderId="36" xfId="0" applyFont="1" applyFill="1" applyBorder="1" applyAlignment="1">
      <alignment horizontal="center"/>
    </xf>
    <xf numFmtId="0" fontId="37" fillId="35" borderId="37" xfId="0" applyFont="1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 vertical="center" textRotation="90"/>
    </xf>
    <xf numFmtId="3" fontId="1" fillId="0" borderId="13" xfId="0" applyNumberFormat="1" applyFont="1" applyBorder="1" applyAlignment="1">
      <alignment horizontal="center" vertical="center" textRotation="90"/>
    </xf>
    <xf numFmtId="3" fontId="1" fillId="0" borderId="15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center"/>
    </xf>
    <xf numFmtId="0" fontId="1" fillId="33" borderId="17" xfId="0" applyFont="1" applyFill="1" applyBorder="1" applyAlignment="1" quotePrefix="1">
      <alignment horizontal="center"/>
    </xf>
    <xf numFmtId="0" fontId="1" fillId="33" borderId="19" xfId="0" applyFont="1" applyFill="1" applyBorder="1" applyAlignment="1" quotePrefix="1">
      <alignment horizontal="center"/>
    </xf>
    <xf numFmtId="0" fontId="1" fillId="33" borderId="11" xfId="0" applyFont="1" applyFill="1" applyBorder="1" applyAlignment="1" quotePrefix="1">
      <alignment horizontal="center"/>
    </xf>
    <xf numFmtId="3" fontId="1" fillId="0" borderId="15" xfId="0" applyNumberFormat="1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left" vertical="center"/>
    </xf>
    <xf numFmtId="3" fontId="41" fillId="0" borderId="17" xfId="0" applyNumberFormat="1" applyFont="1" applyBorder="1" applyAlignment="1">
      <alignment horizontal="center" vertical="center" wrapText="1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3" fontId="41" fillId="0" borderId="17" xfId="0" applyNumberFormat="1" applyFont="1" applyFill="1" applyBorder="1" applyAlignment="1">
      <alignment horizontal="center" vertical="center" wrapText="1"/>
    </xf>
    <xf numFmtId="3" fontId="41" fillId="0" borderId="19" xfId="0" applyNumberFormat="1" applyFont="1" applyFill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wrapText="1"/>
    </xf>
    <xf numFmtId="0" fontId="1" fillId="33" borderId="17" xfId="0" applyFont="1" applyFill="1" applyBorder="1" applyAlignment="1" quotePrefix="1">
      <alignment horizontal="center"/>
    </xf>
    <xf numFmtId="0" fontId="1" fillId="33" borderId="11" xfId="0" applyFont="1" applyFill="1" applyBorder="1" applyAlignment="1" quotePrefix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1" fillId="43" borderId="12" xfId="0" applyNumberFormat="1" applyFont="1" applyFill="1" applyBorder="1" applyAlignment="1">
      <alignment vertical="center"/>
    </xf>
    <xf numFmtId="3" fontId="1" fillId="43" borderId="12" xfId="0" applyNumberFormat="1" applyFont="1" applyFill="1" applyBorder="1" applyAlignment="1">
      <alignment vertical="center"/>
    </xf>
    <xf numFmtId="3" fontId="1" fillId="43" borderId="12" xfId="0" applyNumberFormat="1" applyFont="1" applyFill="1" applyBorder="1" applyAlignment="1">
      <alignment horizontal="right" vertical="center"/>
    </xf>
    <xf numFmtId="0" fontId="88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á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66675</xdr:rowOff>
    </xdr:from>
    <xdr:to>
      <xdr:col>18</xdr:col>
      <xdr:colOff>19050</xdr:colOff>
      <xdr:row>28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3781425"/>
          <a:ext cx="75819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1: SE SCRIE NUMAI IN CASUTELE LIBERE !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2: NU SE SCRIE IN CASUTELE IN CARE APARE CIFRA "O", DEOARECE IN ACESTEA SE FAC OPERATII ARITMETICE AUTOMAT 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3: SE COMPLETEAZA OBLIGATORIU DE LA INCEPUTUL ANULUI PANA LA MOMENTUL RAPORTARII.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4: NUMARUL REZULTAT IN TOTAL PE COPII SI ADULTI TREBUIE SA FIE EGAL CU CEL DIN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RAPORTUL "N 1"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  DIN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RAPORTUL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"N 2".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VA RUGAM SA NE CONTACTATI PENTRU A VA CONFIRMA NUMARUL PERSOANELOR LA 01.01.2007!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9525</xdr:rowOff>
    </xdr:from>
    <xdr:to>
      <xdr:col>9</xdr:col>
      <xdr:colOff>0</xdr:colOff>
      <xdr:row>30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" y="3676650"/>
          <a:ext cx="54197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1: SE SCRIE NUMAI IN CASUTELE LIBERE !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2: NU SE SCRIE IN CASUTELE IN CARE APARE CIFRA "O", DEOARECE IN ACESTEA SE FAC OPERATII ARITMETICE AUTOMAT 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3: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 COMPLETEAZA OBLIGATORIU DE LA INCEPUTUL ANULUI PANA LA MOMENTUL RAPORTARII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4: NUMARUL REZULTAT IN TOTAL PE COPII SI ADULTI TREBUIE SA FIE MAI MIC DECÂT CEL DIN RAPORTUL "N 3", PERSOANE INTRATE RESPECTIV IESITE (NUMAR TOTAL).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9525</xdr:rowOff>
    </xdr:from>
    <xdr:to>
      <xdr:col>8</xdr:col>
      <xdr:colOff>342900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" y="3362325"/>
          <a:ext cx="567690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1: SE SCRIE NUMAI IN CASUTELE LIBERE !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2: NU SE SCRIE IN CASUTELE IN CARE APARE CIFRA "O", DEOARECE IN ACESTEA SE FAC OPERATII ARITMETICE AUTOMAT 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3: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 COMPLETEAZA OBLIGATORIU DE LA INCEPUTUL ANULUI PINA LA MOMENTUL RAPORTARII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4: NUMARUL REZULTAT IN TOTAL PE COPII SI ADULTI TREBUIE SA FIE MAI MIC DECÂT CEL DIN RAPORTUL"N 3" SI EGAL CU CEL DIN "N 4".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120" zoomScaleNormal="120" zoomScalePageLayoutView="0" workbookViewId="0" topLeftCell="A1">
      <selection activeCell="F53" sqref="F53:O56"/>
    </sheetView>
  </sheetViews>
  <sheetFormatPr defaultColWidth="9.140625" defaultRowHeight="12.75"/>
  <cols>
    <col min="1" max="1" width="7.57421875" style="4" customWidth="1"/>
    <col min="2" max="2" width="3.28125" style="4" customWidth="1"/>
    <col min="3" max="3" width="12.421875" style="4" customWidth="1"/>
    <col min="4" max="4" width="13.28125" style="4" customWidth="1"/>
    <col min="5" max="5" width="7.28125" style="4" customWidth="1"/>
    <col min="6" max="6" width="11.7109375" style="40" customWidth="1"/>
    <col min="7" max="7" width="9.57421875" style="40" customWidth="1"/>
    <col min="8" max="8" width="7.8515625" style="40" customWidth="1"/>
    <col min="9" max="9" width="15.00390625" style="40" customWidth="1"/>
    <col min="10" max="10" width="7.8515625" style="40" customWidth="1"/>
    <col min="11" max="11" width="11.00390625" style="4" bestFit="1" customWidth="1"/>
    <col min="12" max="12" width="8.8515625" style="4" customWidth="1"/>
    <col min="13" max="13" width="9.7109375" style="4" bestFit="1" customWidth="1"/>
    <col min="14" max="14" width="15.421875" style="4" customWidth="1"/>
    <col min="15" max="15" width="16.7109375" style="4" customWidth="1"/>
    <col min="16" max="16" width="13.28125" style="41" customWidth="1"/>
    <col min="17" max="17" width="0.9921875" style="4" customWidth="1"/>
    <col min="18" max="18" width="9.140625" style="4" customWidth="1"/>
    <col min="19" max="19" width="11.57421875" style="4" customWidth="1"/>
    <col min="20" max="20" width="12.421875" style="4" customWidth="1"/>
    <col min="21" max="16384" width="9.140625" style="4" customWidth="1"/>
  </cols>
  <sheetData>
    <row r="1" spans="1:16" s="3" customFormat="1" ht="12.75">
      <c r="A1" s="211" t="s">
        <v>166</v>
      </c>
      <c r="B1" s="1"/>
      <c r="C1" s="81"/>
      <c r="D1" s="2"/>
      <c r="E1" s="2"/>
      <c r="F1" s="2"/>
      <c r="G1" s="2" t="s">
        <v>405</v>
      </c>
      <c r="H1" s="81"/>
      <c r="I1" s="81"/>
      <c r="J1" s="80" t="s">
        <v>406</v>
      </c>
      <c r="K1" s="82"/>
      <c r="M1" s="87" t="s">
        <v>167</v>
      </c>
      <c r="N1" s="1"/>
      <c r="O1" s="500"/>
      <c r="P1" s="500"/>
    </row>
    <row r="2" spans="1:16" s="3" customFormat="1" ht="12.75">
      <c r="A2" s="1"/>
      <c r="B2" s="1"/>
      <c r="C2" s="503" t="s">
        <v>210</v>
      </c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</row>
    <row r="3" spans="1:16" ht="12.75" customHeight="1" thickBot="1">
      <c r="A3" s="504" t="s">
        <v>168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</row>
    <row r="4" spans="1:20" s="69" customFormat="1" ht="24" customHeight="1" thickBot="1">
      <c r="A4" s="505" t="s">
        <v>20</v>
      </c>
      <c r="B4" s="505" t="s">
        <v>158</v>
      </c>
      <c r="C4" s="510" t="s">
        <v>6</v>
      </c>
      <c r="D4" s="510" t="s">
        <v>159</v>
      </c>
      <c r="E4" s="264" t="s">
        <v>160</v>
      </c>
      <c r="F4" s="71" t="s">
        <v>41</v>
      </c>
      <c r="G4" s="72" t="s">
        <v>1</v>
      </c>
      <c r="H4" s="72" t="s">
        <v>2</v>
      </c>
      <c r="I4" s="73" t="s">
        <v>3</v>
      </c>
      <c r="J4" s="72" t="s">
        <v>188</v>
      </c>
      <c r="K4" s="72" t="s">
        <v>179</v>
      </c>
      <c r="L4" s="72" t="s">
        <v>4</v>
      </c>
      <c r="M4" s="73" t="s">
        <v>181</v>
      </c>
      <c r="N4" s="73" t="s">
        <v>42</v>
      </c>
      <c r="O4" s="72" t="s">
        <v>180</v>
      </c>
      <c r="P4" s="501" t="s">
        <v>6</v>
      </c>
      <c r="Q4" s="275"/>
      <c r="R4" s="279" t="s">
        <v>182</v>
      </c>
      <c r="S4" s="277" t="s">
        <v>183</v>
      </c>
      <c r="T4" s="280" t="s">
        <v>184</v>
      </c>
    </row>
    <row r="5" spans="1:17" s="69" customFormat="1" ht="11.25">
      <c r="A5" s="506"/>
      <c r="B5" s="506"/>
      <c r="C5" s="511"/>
      <c r="D5" s="511"/>
      <c r="E5" s="263"/>
      <c r="F5" s="74" t="s">
        <v>5</v>
      </c>
      <c r="G5" s="74" t="s">
        <v>5</v>
      </c>
      <c r="H5" s="74" t="s">
        <v>5</v>
      </c>
      <c r="I5" s="74" t="s">
        <v>5</v>
      </c>
      <c r="J5" s="74" t="s">
        <v>5</v>
      </c>
      <c r="K5" s="74" t="s">
        <v>5</v>
      </c>
      <c r="L5" s="74" t="s">
        <v>5</v>
      </c>
      <c r="M5" s="74" t="s">
        <v>5</v>
      </c>
      <c r="N5" s="74" t="s">
        <v>5</v>
      </c>
      <c r="O5" s="74" t="s">
        <v>5</v>
      </c>
      <c r="P5" s="502"/>
      <c r="Q5" s="275"/>
    </row>
    <row r="6" spans="1:17" s="69" customFormat="1" ht="12" thickBot="1">
      <c r="A6" s="507"/>
      <c r="B6" s="507"/>
      <c r="C6" s="512"/>
      <c r="D6" s="512"/>
      <c r="E6" s="70" t="s">
        <v>0</v>
      </c>
      <c r="F6" s="265">
        <v>1</v>
      </c>
      <c r="G6" s="265">
        <v>2</v>
      </c>
      <c r="H6" s="265">
        <v>3</v>
      </c>
      <c r="I6" s="265">
        <v>4</v>
      </c>
      <c r="J6" s="265">
        <v>5</v>
      </c>
      <c r="K6" s="265">
        <v>6</v>
      </c>
      <c r="L6" s="265">
        <v>7</v>
      </c>
      <c r="M6" s="265">
        <v>8</v>
      </c>
      <c r="N6" s="265">
        <v>9</v>
      </c>
      <c r="O6" s="265">
        <v>10</v>
      </c>
      <c r="P6" s="262">
        <v>11</v>
      </c>
      <c r="Q6" s="275"/>
    </row>
    <row r="7" spans="1:25" s="69" customFormat="1" ht="24" customHeight="1" thickBot="1">
      <c r="A7" s="75"/>
      <c r="B7" s="67">
        <v>1</v>
      </c>
      <c r="C7" s="66" t="s">
        <v>7</v>
      </c>
      <c r="D7" s="516" t="s">
        <v>8</v>
      </c>
      <c r="E7" s="517"/>
      <c r="F7" s="68">
        <f>SUM(F8+F9)</f>
        <v>2809</v>
      </c>
      <c r="G7" s="68">
        <f aca="true" t="shared" si="0" ref="G7:P7">SUM(G8+G9)</f>
        <v>3275</v>
      </c>
      <c r="H7" s="68">
        <f t="shared" si="0"/>
        <v>377</v>
      </c>
      <c r="I7" s="68">
        <f t="shared" si="0"/>
        <v>1474</v>
      </c>
      <c r="J7" s="68">
        <f t="shared" si="0"/>
        <v>1752</v>
      </c>
      <c r="K7" s="68">
        <f t="shared" si="0"/>
        <v>558</v>
      </c>
      <c r="L7" s="68">
        <f t="shared" si="0"/>
        <v>3429</v>
      </c>
      <c r="M7" s="68">
        <f t="shared" si="0"/>
        <v>24</v>
      </c>
      <c r="N7" s="68">
        <f>SUM(N8+N9)</f>
        <v>0</v>
      </c>
      <c r="O7" s="68">
        <f t="shared" si="0"/>
        <v>2</v>
      </c>
      <c r="P7" s="68">
        <f t="shared" si="0"/>
        <v>13700</v>
      </c>
      <c r="Q7" s="275"/>
      <c r="R7" s="279" t="b">
        <f>IF(,P7='N 2 aplicatie'!D78,P7='N 2 aplicatie'!D78)</f>
        <v>1</v>
      </c>
      <c r="S7" s="277" t="b">
        <f>IF(,P8='N 2 aplicatie'!D79,P8='N 2 aplicatie'!D79)</f>
        <v>1</v>
      </c>
      <c r="T7" s="280" t="b">
        <f>IF(,P9='N 2 aplicatie'!D80,P9='N 2 aplicatie'!D80)</f>
        <v>1</v>
      </c>
      <c r="Y7" s="269"/>
    </row>
    <row r="8" spans="1:17" ht="11.25">
      <c r="A8" s="78">
        <f>$A$7</f>
        <v>0</v>
      </c>
      <c r="B8" s="60">
        <v>2</v>
      </c>
      <c r="C8" s="514" t="s">
        <v>17</v>
      </c>
      <c r="D8" s="508" t="s">
        <v>25</v>
      </c>
      <c r="E8" s="509"/>
      <c r="F8" s="45">
        <f>SUM(F19+F49+F53)</f>
        <v>99</v>
      </c>
      <c r="G8" s="45">
        <f aca="true" t="shared" si="1" ref="G8:O8">SUM(G19+G49+G53)</f>
        <v>390</v>
      </c>
      <c r="H8" s="45">
        <f t="shared" si="1"/>
        <v>53</v>
      </c>
      <c r="I8" s="45">
        <f t="shared" si="1"/>
        <v>40</v>
      </c>
      <c r="J8" s="45">
        <f t="shared" si="1"/>
        <v>446</v>
      </c>
      <c r="K8" s="45">
        <f t="shared" si="1"/>
        <v>47</v>
      </c>
      <c r="L8" s="45">
        <f t="shared" si="1"/>
        <v>153</v>
      </c>
      <c r="M8" s="45">
        <f t="shared" si="1"/>
        <v>3</v>
      </c>
      <c r="N8" s="45">
        <f>SUM(N19+N49+N53)</f>
        <v>0</v>
      </c>
      <c r="O8" s="45">
        <f t="shared" si="1"/>
        <v>0</v>
      </c>
      <c r="P8" s="45">
        <f>SUM(P19+P49+P53)</f>
        <v>1231</v>
      </c>
      <c r="Q8" s="276"/>
    </row>
    <row r="9" spans="1:17" ht="11.25">
      <c r="A9" s="78">
        <f>$A$7</f>
        <v>0</v>
      </c>
      <c r="B9" s="5">
        <v>3</v>
      </c>
      <c r="C9" s="515"/>
      <c r="D9" s="508" t="s">
        <v>26</v>
      </c>
      <c r="E9" s="509"/>
      <c r="F9" s="61">
        <f>SUM(F20+F27+F33+F39+F50+F54)</f>
        <v>2710</v>
      </c>
      <c r="G9" s="61">
        <f aca="true" t="shared" si="2" ref="G9:P9">SUM(G20+G27+G33+G39+G50+G54)</f>
        <v>2885</v>
      </c>
      <c r="H9" s="61">
        <f t="shared" si="2"/>
        <v>324</v>
      </c>
      <c r="I9" s="61">
        <f t="shared" si="2"/>
        <v>1434</v>
      </c>
      <c r="J9" s="61">
        <f t="shared" si="2"/>
        <v>1306</v>
      </c>
      <c r="K9" s="61">
        <f t="shared" si="2"/>
        <v>511</v>
      </c>
      <c r="L9" s="61">
        <f t="shared" si="2"/>
        <v>3276</v>
      </c>
      <c r="M9" s="61">
        <f t="shared" si="2"/>
        <v>21</v>
      </c>
      <c r="N9" s="61">
        <f>SUM(N20+N27+N33+N39+N50+N54)</f>
        <v>0</v>
      </c>
      <c r="O9" s="61">
        <f t="shared" si="2"/>
        <v>2</v>
      </c>
      <c r="P9" s="61">
        <f t="shared" si="2"/>
        <v>12469</v>
      </c>
      <c r="Q9" s="276"/>
    </row>
    <row r="10" spans="1:16" s="7" customFormat="1" ht="12">
      <c r="A10" s="257" t="s">
        <v>208</v>
      </c>
      <c r="B10" s="257"/>
      <c r="C10" s="257"/>
      <c r="D10" s="257"/>
      <c r="E10" s="257"/>
      <c r="F10" s="257"/>
      <c r="G10" s="257"/>
      <c r="H10" s="257"/>
      <c r="I10" s="257"/>
      <c r="J10" s="257"/>
      <c r="K10" s="76"/>
      <c r="L10" s="77"/>
      <c r="M10" s="77"/>
      <c r="N10" s="77"/>
      <c r="O10" s="77"/>
      <c r="P10" s="6"/>
    </row>
    <row r="11" spans="1:16" s="8" customFormat="1" ht="12.75">
      <c r="A11" s="78">
        <f>$A$7</f>
        <v>0</v>
      </c>
      <c r="B11" s="50">
        <v>4</v>
      </c>
      <c r="C11" s="59" t="s">
        <v>6</v>
      </c>
      <c r="D11" s="50" t="s">
        <v>174</v>
      </c>
      <c r="E11" s="50" t="s">
        <v>21</v>
      </c>
      <c r="F11" s="492">
        <v>30</v>
      </c>
      <c r="G11" s="492">
        <v>162</v>
      </c>
      <c r="H11" s="492">
        <v>28</v>
      </c>
      <c r="I11" s="492">
        <v>19</v>
      </c>
      <c r="J11" s="492">
        <v>242</v>
      </c>
      <c r="K11" s="492">
        <v>36</v>
      </c>
      <c r="L11" s="492">
        <v>62</v>
      </c>
      <c r="M11" s="492">
        <v>3</v>
      </c>
      <c r="N11" s="492">
        <v>0</v>
      </c>
      <c r="O11" s="492">
        <v>0</v>
      </c>
      <c r="P11" s="46">
        <f>SUM(F11:O11)</f>
        <v>582</v>
      </c>
    </row>
    <row r="12" spans="1:16" s="8" customFormat="1" ht="12.75">
      <c r="A12" s="78">
        <f aca="true" t="shared" si="3" ref="A12:A21">$A$7</f>
        <v>0</v>
      </c>
      <c r="B12" s="47">
        <v>5</v>
      </c>
      <c r="C12" s="58" t="s">
        <v>6</v>
      </c>
      <c r="D12" s="50" t="s">
        <v>174</v>
      </c>
      <c r="E12" s="47" t="s">
        <v>22</v>
      </c>
      <c r="F12" s="492">
        <v>185</v>
      </c>
      <c r="G12" s="492">
        <v>29</v>
      </c>
      <c r="H12" s="492">
        <v>0</v>
      </c>
      <c r="I12" s="492">
        <v>149</v>
      </c>
      <c r="J12" s="492">
        <v>270</v>
      </c>
      <c r="K12" s="492">
        <v>34</v>
      </c>
      <c r="L12" s="492">
        <v>339</v>
      </c>
      <c r="M12" s="492">
        <v>5</v>
      </c>
      <c r="N12" s="492">
        <v>0</v>
      </c>
      <c r="O12" s="492">
        <v>0</v>
      </c>
      <c r="P12" s="46">
        <f aca="true" t="shared" si="4" ref="P12:P18">SUM(F12:O12)</f>
        <v>1011</v>
      </c>
    </row>
    <row r="13" spans="1:16" s="8" customFormat="1" ht="12.75">
      <c r="A13" s="78">
        <f t="shared" si="3"/>
        <v>0</v>
      </c>
      <c r="B13" s="50">
        <v>6</v>
      </c>
      <c r="C13" s="58" t="s">
        <v>6</v>
      </c>
      <c r="D13" s="47" t="s">
        <v>175</v>
      </c>
      <c r="E13" s="50" t="s">
        <v>21</v>
      </c>
      <c r="F13" s="492">
        <v>36</v>
      </c>
      <c r="G13" s="492">
        <v>70</v>
      </c>
      <c r="H13" s="492">
        <v>16</v>
      </c>
      <c r="I13" s="492">
        <v>7</v>
      </c>
      <c r="J13" s="492">
        <v>50</v>
      </c>
      <c r="K13" s="492">
        <v>6</v>
      </c>
      <c r="L13" s="492">
        <v>32</v>
      </c>
      <c r="M13" s="492">
        <v>0</v>
      </c>
      <c r="N13" s="492">
        <v>0</v>
      </c>
      <c r="O13" s="492">
        <v>0</v>
      </c>
      <c r="P13" s="46">
        <f t="shared" si="4"/>
        <v>217</v>
      </c>
    </row>
    <row r="14" spans="1:16" s="8" customFormat="1" ht="12.75">
      <c r="A14" s="78">
        <f t="shared" si="3"/>
        <v>0</v>
      </c>
      <c r="B14" s="47">
        <v>7</v>
      </c>
      <c r="C14" s="58" t="s">
        <v>6</v>
      </c>
      <c r="D14" s="47" t="s">
        <v>175</v>
      </c>
      <c r="E14" s="47" t="s">
        <v>22</v>
      </c>
      <c r="F14" s="492">
        <v>316</v>
      </c>
      <c r="G14" s="492">
        <v>312</v>
      </c>
      <c r="H14" s="492">
        <v>141</v>
      </c>
      <c r="I14" s="492">
        <v>164</v>
      </c>
      <c r="J14" s="492">
        <v>302</v>
      </c>
      <c r="K14" s="492">
        <v>208</v>
      </c>
      <c r="L14" s="492">
        <v>510</v>
      </c>
      <c r="M14" s="492">
        <v>9</v>
      </c>
      <c r="N14" s="492">
        <v>0</v>
      </c>
      <c r="O14" s="492">
        <v>0</v>
      </c>
      <c r="P14" s="46">
        <f t="shared" si="4"/>
        <v>1962</v>
      </c>
    </row>
    <row r="15" spans="1:16" s="8" customFormat="1" ht="12.75">
      <c r="A15" s="78">
        <f t="shared" si="3"/>
        <v>0</v>
      </c>
      <c r="B15" s="50">
        <v>8</v>
      </c>
      <c r="C15" s="58" t="s">
        <v>6</v>
      </c>
      <c r="D15" s="47" t="s">
        <v>176</v>
      </c>
      <c r="E15" s="50" t="s">
        <v>21</v>
      </c>
      <c r="F15" s="492">
        <v>25</v>
      </c>
      <c r="G15" s="492">
        <v>70</v>
      </c>
      <c r="H15" s="492">
        <v>9</v>
      </c>
      <c r="I15" s="492">
        <v>10</v>
      </c>
      <c r="J15" s="492">
        <v>116</v>
      </c>
      <c r="K15" s="492">
        <v>2</v>
      </c>
      <c r="L15" s="492">
        <v>40</v>
      </c>
      <c r="M15" s="492">
        <v>0</v>
      </c>
      <c r="N15" s="492">
        <v>0</v>
      </c>
      <c r="O15" s="492">
        <v>0</v>
      </c>
      <c r="P15" s="46">
        <f t="shared" si="4"/>
        <v>272</v>
      </c>
    </row>
    <row r="16" spans="1:16" s="8" customFormat="1" ht="12.75">
      <c r="A16" s="78">
        <f t="shared" si="3"/>
        <v>0</v>
      </c>
      <c r="B16" s="47">
        <v>9</v>
      </c>
      <c r="C16" s="58" t="s">
        <v>6</v>
      </c>
      <c r="D16" s="47" t="s">
        <v>176</v>
      </c>
      <c r="E16" s="47" t="s">
        <v>22</v>
      </c>
      <c r="F16" s="492">
        <v>172</v>
      </c>
      <c r="G16" s="492">
        <v>153</v>
      </c>
      <c r="H16" s="492">
        <v>26</v>
      </c>
      <c r="I16" s="492">
        <v>48</v>
      </c>
      <c r="J16" s="492">
        <v>104</v>
      </c>
      <c r="K16" s="492">
        <v>12</v>
      </c>
      <c r="L16" s="492">
        <v>159</v>
      </c>
      <c r="M16" s="492">
        <v>0</v>
      </c>
      <c r="N16" s="492">
        <v>0</v>
      </c>
      <c r="O16" s="492">
        <v>0</v>
      </c>
      <c r="P16" s="46">
        <f t="shared" si="4"/>
        <v>674</v>
      </c>
    </row>
    <row r="17" spans="1:16" s="8" customFormat="1" ht="12.75">
      <c r="A17" s="78">
        <f t="shared" si="3"/>
        <v>0</v>
      </c>
      <c r="B17" s="50">
        <v>10</v>
      </c>
      <c r="C17" s="58" t="s">
        <v>6</v>
      </c>
      <c r="D17" s="47" t="s">
        <v>177</v>
      </c>
      <c r="E17" s="50" t="s">
        <v>21</v>
      </c>
      <c r="F17" s="492">
        <v>8</v>
      </c>
      <c r="G17" s="492">
        <v>88</v>
      </c>
      <c r="H17" s="492">
        <v>0</v>
      </c>
      <c r="I17" s="492">
        <v>4</v>
      </c>
      <c r="J17" s="492">
        <v>38</v>
      </c>
      <c r="K17" s="492">
        <v>3</v>
      </c>
      <c r="L17" s="492">
        <v>19</v>
      </c>
      <c r="M17" s="492">
        <v>0</v>
      </c>
      <c r="N17" s="492">
        <v>0</v>
      </c>
      <c r="O17" s="492">
        <v>0</v>
      </c>
      <c r="P17" s="46">
        <f t="shared" si="4"/>
        <v>160</v>
      </c>
    </row>
    <row r="18" spans="1:16" s="8" customFormat="1" ht="12.75">
      <c r="A18" s="78">
        <f t="shared" si="3"/>
        <v>0</v>
      </c>
      <c r="B18" s="47">
        <v>11</v>
      </c>
      <c r="C18" s="58" t="s">
        <v>6</v>
      </c>
      <c r="D18" s="47" t="s">
        <v>177</v>
      </c>
      <c r="E18" s="47" t="s">
        <v>22</v>
      </c>
      <c r="F18" s="492">
        <v>28</v>
      </c>
      <c r="G18" s="492">
        <v>43</v>
      </c>
      <c r="H18" s="492">
        <v>5</v>
      </c>
      <c r="I18" s="492">
        <v>17</v>
      </c>
      <c r="J18" s="492">
        <v>33</v>
      </c>
      <c r="K18" s="492">
        <v>6</v>
      </c>
      <c r="L18" s="492">
        <v>20</v>
      </c>
      <c r="M18" s="492">
        <v>0</v>
      </c>
      <c r="N18" s="492">
        <v>0</v>
      </c>
      <c r="O18" s="492">
        <v>0</v>
      </c>
      <c r="P18" s="46">
        <f t="shared" si="4"/>
        <v>152</v>
      </c>
    </row>
    <row r="19" spans="1:16" s="8" customFormat="1" ht="11.25">
      <c r="A19" s="78">
        <f t="shared" si="3"/>
        <v>0</v>
      </c>
      <c r="B19" s="50">
        <v>12</v>
      </c>
      <c r="C19" s="48" t="s">
        <v>6</v>
      </c>
      <c r="D19" s="49" t="s">
        <v>32</v>
      </c>
      <c r="E19" s="49" t="s">
        <v>23</v>
      </c>
      <c r="F19" s="45">
        <f>F11+F13+F15+F17</f>
        <v>99</v>
      </c>
      <c r="G19" s="45">
        <f aca="true" t="shared" si="5" ref="G19:O19">G11+G13+G15+G17</f>
        <v>390</v>
      </c>
      <c r="H19" s="45">
        <f t="shared" si="5"/>
        <v>53</v>
      </c>
      <c r="I19" s="45">
        <f t="shared" si="5"/>
        <v>40</v>
      </c>
      <c r="J19" s="45">
        <f t="shared" si="5"/>
        <v>446</v>
      </c>
      <c r="K19" s="45">
        <f t="shared" si="5"/>
        <v>47</v>
      </c>
      <c r="L19" s="45">
        <f t="shared" si="5"/>
        <v>153</v>
      </c>
      <c r="M19" s="45">
        <f t="shared" si="5"/>
        <v>3</v>
      </c>
      <c r="N19" s="45">
        <f>N11+N13+N15+N17</f>
        <v>0</v>
      </c>
      <c r="O19" s="45">
        <f t="shared" si="5"/>
        <v>0</v>
      </c>
      <c r="P19" s="46">
        <f>P11+P13+P15+P17</f>
        <v>1231</v>
      </c>
    </row>
    <row r="20" spans="1:16" s="8" customFormat="1" ht="11.25">
      <c r="A20" s="78">
        <f t="shared" si="3"/>
        <v>0</v>
      </c>
      <c r="B20" s="47">
        <v>13</v>
      </c>
      <c r="C20" s="48" t="s">
        <v>6</v>
      </c>
      <c r="D20" s="49" t="s">
        <v>32</v>
      </c>
      <c r="E20" s="49" t="s">
        <v>24</v>
      </c>
      <c r="F20" s="46">
        <f>F12+F14+F16+F18</f>
        <v>701</v>
      </c>
      <c r="G20" s="46">
        <f aca="true" t="shared" si="6" ref="G20:O20">G12+G14+G16+G18</f>
        <v>537</v>
      </c>
      <c r="H20" s="46">
        <f t="shared" si="6"/>
        <v>172</v>
      </c>
      <c r="I20" s="46">
        <f t="shared" si="6"/>
        <v>378</v>
      </c>
      <c r="J20" s="46">
        <f t="shared" si="6"/>
        <v>709</v>
      </c>
      <c r="K20" s="46">
        <f t="shared" si="6"/>
        <v>260</v>
      </c>
      <c r="L20" s="46">
        <f t="shared" si="6"/>
        <v>1028</v>
      </c>
      <c r="M20" s="46">
        <f t="shared" si="6"/>
        <v>14</v>
      </c>
      <c r="N20" s="46">
        <f>N12+N14+N16+N18</f>
        <v>0</v>
      </c>
      <c r="O20" s="46">
        <f t="shared" si="6"/>
        <v>0</v>
      </c>
      <c r="P20" s="46">
        <f>P12+P14+P16+P18</f>
        <v>3799</v>
      </c>
    </row>
    <row r="21" spans="1:16" s="8" customFormat="1" ht="11.25">
      <c r="A21" s="78">
        <f t="shared" si="3"/>
        <v>0</v>
      </c>
      <c r="B21" s="50">
        <v>14</v>
      </c>
      <c r="C21" s="48" t="s">
        <v>6</v>
      </c>
      <c r="D21" s="49" t="s">
        <v>32</v>
      </c>
      <c r="E21" s="49" t="s">
        <v>15</v>
      </c>
      <c r="F21" s="46">
        <f>F19+F20</f>
        <v>800</v>
      </c>
      <c r="G21" s="46">
        <f aca="true" t="shared" si="7" ref="G21:P21">G19+G20</f>
        <v>927</v>
      </c>
      <c r="H21" s="46">
        <f t="shared" si="7"/>
        <v>225</v>
      </c>
      <c r="I21" s="46">
        <f t="shared" si="7"/>
        <v>418</v>
      </c>
      <c r="J21" s="46">
        <f t="shared" si="7"/>
        <v>1155</v>
      </c>
      <c r="K21" s="46">
        <f t="shared" si="7"/>
        <v>307</v>
      </c>
      <c r="L21" s="46">
        <f t="shared" si="7"/>
        <v>1181</v>
      </c>
      <c r="M21" s="46">
        <f t="shared" si="7"/>
        <v>17</v>
      </c>
      <c r="N21" s="46">
        <f t="shared" si="7"/>
        <v>0</v>
      </c>
      <c r="O21" s="46">
        <f t="shared" si="7"/>
        <v>0</v>
      </c>
      <c r="P21" s="46">
        <f t="shared" si="7"/>
        <v>5030</v>
      </c>
    </row>
    <row r="22" spans="1:16" s="11" customFormat="1" ht="12">
      <c r="A22" s="267" t="s">
        <v>162</v>
      </c>
      <c r="B22" s="28"/>
      <c r="C22" s="28"/>
      <c r="D22" s="27"/>
      <c r="E22" s="28"/>
      <c r="F22" s="53"/>
      <c r="G22" s="53"/>
      <c r="H22" s="9"/>
      <c r="I22" s="9"/>
      <c r="J22" s="9"/>
      <c r="K22" s="10"/>
      <c r="L22" s="10"/>
      <c r="M22" s="10"/>
      <c r="N22" s="10"/>
      <c r="O22" s="10"/>
      <c r="P22" s="10"/>
    </row>
    <row r="23" spans="1:16" s="12" customFormat="1" ht="12" customHeight="1">
      <c r="A23" s="79">
        <f>$A$7</f>
        <v>0</v>
      </c>
      <c r="B23" s="47">
        <v>15</v>
      </c>
      <c r="C23" s="58" t="s">
        <v>6</v>
      </c>
      <c r="D23" s="47" t="s">
        <v>174</v>
      </c>
      <c r="E23" s="47" t="s">
        <v>22</v>
      </c>
      <c r="F23" s="492">
        <v>16</v>
      </c>
      <c r="G23" s="492">
        <v>5</v>
      </c>
      <c r="H23" s="492">
        <v>0</v>
      </c>
      <c r="I23" s="492">
        <v>15</v>
      </c>
      <c r="J23" s="492">
        <v>1</v>
      </c>
      <c r="K23" s="492">
        <v>0</v>
      </c>
      <c r="L23" s="492">
        <v>4</v>
      </c>
      <c r="M23" s="492">
        <v>0</v>
      </c>
      <c r="N23" s="492">
        <v>0</v>
      </c>
      <c r="O23" s="492">
        <v>0</v>
      </c>
      <c r="P23" s="45">
        <f>SUM(F23:O23)</f>
        <v>41</v>
      </c>
    </row>
    <row r="24" spans="1:16" s="12" customFormat="1" ht="12.75">
      <c r="A24" s="78">
        <f>$A$7</f>
        <v>0</v>
      </c>
      <c r="B24" s="47">
        <v>16</v>
      </c>
      <c r="C24" s="58" t="s">
        <v>6</v>
      </c>
      <c r="D24" s="47" t="s">
        <v>175</v>
      </c>
      <c r="E24" s="47" t="s">
        <v>22</v>
      </c>
      <c r="F24" s="492">
        <v>120</v>
      </c>
      <c r="G24" s="492">
        <v>268</v>
      </c>
      <c r="H24" s="492">
        <v>60</v>
      </c>
      <c r="I24" s="492">
        <v>16</v>
      </c>
      <c r="J24" s="492">
        <v>6</v>
      </c>
      <c r="K24" s="492">
        <v>3</v>
      </c>
      <c r="L24" s="492">
        <v>103</v>
      </c>
      <c r="M24" s="492">
        <v>0</v>
      </c>
      <c r="N24" s="492">
        <v>0</v>
      </c>
      <c r="O24" s="492">
        <v>1</v>
      </c>
      <c r="P24" s="45">
        <f>SUM(F24:O24)</f>
        <v>577</v>
      </c>
    </row>
    <row r="25" spans="1:16" s="12" customFormat="1" ht="12.75">
      <c r="A25" s="78">
        <f>$A$7</f>
        <v>0</v>
      </c>
      <c r="B25" s="47">
        <v>17</v>
      </c>
      <c r="C25" s="58" t="s">
        <v>6</v>
      </c>
      <c r="D25" s="47" t="s">
        <v>176</v>
      </c>
      <c r="E25" s="47" t="s">
        <v>22</v>
      </c>
      <c r="F25" s="492">
        <v>76</v>
      </c>
      <c r="G25" s="492">
        <v>118</v>
      </c>
      <c r="H25" s="492">
        <v>17</v>
      </c>
      <c r="I25" s="492">
        <v>15</v>
      </c>
      <c r="J25" s="492">
        <v>3</v>
      </c>
      <c r="K25" s="492">
        <v>4</v>
      </c>
      <c r="L25" s="492">
        <v>24</v>
      </c>
      <c r="M25" s="492">
        <v>1</v>
      </c>
      <c r="N25" s="492">
        <v>0</v>
      </c>
      <c r="O25" s="492">
        <v>0</v>
      </c>
      <c r="P25" s="45">
        <f>SUM(F25:O25)</f>
        <v>258</v>
      </c>
    </row>
    <row r="26" spans="1:16" s="12" customFormat="1" ht="12.75">
      <c r="A26" s="78">
        <f>$A$7</f>
        <v>0</v>
      </c>
      <c r="B26" s="47">
        <v>18</v>
      </c>
      <c r="C26" s="58" t="s">
        <v>6</v>
      </c>
      <c r="D26" s="47" t="s">
        <v>177</v>
      </c>
      <c r="E26" s="47" t="s">
        <v>22</v>
      </c>
      <c r="F26" s="492">
        <v>11</v>
      </c>
      <c r="G26" s="492">
        <v>24</v>
      </c>
      <c r="H26" s="492">
        <v>3</v>
      </c>
      <c r="I26" s="492">
        <v>4</v>
      </c>
      <c r="J26" s="492">
        <v>4</v>
      </c>
      <c r="K26" s="492">
        <v>1</v>
      </c>
      <c r="L26" s="492">
        <v>1</v>
      </c>
      <c r="M26" s="492">
        <v>0</v>
      </c>
      <c r="N26" s="492">
        <v>0</v>
      </c>
      <c r="O26" s="492">
        <v>0</v>
      </c>
      <c r="P26" s="45">
        <f>SUM(F26:O26)</f>
        <v>48</v>
      </c>
    </row>
    <row r="27" spans="1:16" s="13" customFormat="1" ht="11.25">
      <c r="A27" s="78">
        <f>$A$7</f>
        <v>0</v>
      </c>
      <c r="B27" s="47">
        <v>19</v>
      </c>
      <c r="C27" s="48" t="s">
        <v>6</v>
      </c>
      <c r="D27" s="49" t="s">
        <v>32</v>
      </c>
      <c r="E27" s="49" t="s">
        <v>24</v>
      </c>
      <c r="F27" s="45">
        <f>SUM(F23:F26)</f>
        <v>223</v>
      </c>
      <c r="G27" s="45">
        <f aca="true" t="shared" si="8" ref="G27:P27">SUM(G23:G26)</f>
        <v>415</v>
      </c>
      <c r="H27" s="45">
        <f t="shared" si="8"/>
        <v>80</v>
      </c>
      <c r="I27" s="45">
        <f t="shared" si="8"/>
        <v>50</v>
      </c>
      <c r="J27" s="45">
        <f t="shared" si="8"/>
        <v>14</v>
      </c>
      <c r="K27" s="45">
        <f t="shared" si="8"/>
        <v>8</v>
      </c>
      <c r="L27" s="45">
        <f t="shared" si="8"/>
        <v>132</v>
      </c>
      <c r="M27" s="45">
        <f t="shared" si="8"/>
        <v>1</v>
      </c>
      <c r="N27" s="45">
        <f t="shared" si="8"/>
        <v>0</v>
      </c>
      <c r="O27" s="45">
        <f t="shared" si="8"/>
        <v>1</v>
      </c>
      <c r="P27" s="45">
        <f t="shared" si="8"/>
        <v>924</v>
      </c>
    </row>
    <row r="28" spans="1:16" s="17" customFormat="1" ht="12">
      <c r="A28" s="267" t="s">
        <v>163</v>
      </c>
      <c r="B28" s="15"/>
      <c r="C28" s="15"/>
      <c r="D28" s="16"/>
      <c r="E28" s="15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</row>
    <row r="29" spans="1:16" s="18" customFormat="1" ht="12" customHeight="1">
      <c r="A29" s="79">
        <f>$A$7</f>
        <v>0</v>
      </c>
      <c r="B29" s="47">
        <v>20</v>
      </c>
      <c r="C29" s="58" t="s">
        <v>6</v>
      </c>
      <c r="D29" s="47" t="s">
        <v>174</v>
      </c>
      <c r="E29" s="47" t="s">
        <v>22</v>
      </c>
      <c r="F29" s="492">
        <v>172</v>
      </c>
      <c r="G29" s="492">
        <v>30</v>
      </c>
      <c r="H29" s="492">
        <v>0</v>
      </c>
      <c r="I29" s="492">
        <v>100</v>
      </c>
      <c r="J29" s="492">
        <v>5</v>
      </c>
      <c r="K29" s="492">
        <v>17</v>
      </c>
      <c r="L29" s="492">
        <v>130</v>
      </c>
      <c r="M29" s="492">
        <v>0</v>
      </c>
      <c r="N29" s="492">
        <v>0</v>
      </c>
      <c r="O29" s="492">
        <v>1</v>
      </c>
      <c r="P29" s="45">
        <f>SUM(F29:O29)</f>
        <v>455</v>
      </c>
    </row>
    <row r="30" spans="1:16" s="18" customFormat="1" ht="12.75">
      <c r="A30" s="78">
        <f>$A$7</f>
        <v>0</v>
      </c>
      <c r="B30" s="47">
        <v>21</v>
      </c>
      <c r="C30" s="58" t="s">
        <v>6</v>
      </c>
      <c r="D30" s="47" t="s">
        <v>175</v>
      </c>
      <c r="E30" s="47" t="s">
        <v>22</v>
      </c>
      <c r="F30" s="492">
        <v>356</v>
      </c>
      <c r="G30" s="492">
        <v>388</v>
      </c>
      <c r="H30" s="492">
        <v>27</v>
      </c>
      <c r="I30" s="492">
        <v>156</v>
      </c>
      <c r="J30" s="492">
        <v>19</v>
      </c>
      <c r="K30" s="492">
        <v>165</v>
      </c>
      <c r="L30" s="492">
        <v>345</v>
      </c>
      <c r="M30" s="492">
        <v>6</v>
      </c>
      <c r="N30" s="492">
        <v>0</v>
      </c>
      <c r="O30" s="492">
        <v>0</v>
      </c>
      <c r="P30" s="45">
        <f>SUM(F30:O30)</f>
        <v>1462</v>
      </c>
    </row>
    <row r="31" spans="1:16" s="18" customFormat="1" ht="12.75">
      <c r="A31" s="78">
        <f>$A$7</f>
        <v>0</v>
      </c>
      <c r="B31" s="47">
        <v>22</v>
      </c>
      <c r="C31" s="58" t="s">
        <v>6</v>
      </c>
      <c r="D31" s="47" t="s">
        <v>176</v>
      </c>
      <c r="E31" s="47" t="s">
        <v>22</v>
      </c>
      <c r="F31" s="492">
        <v>205</v>
      </c>
      <c r="G31" s="492">
        <v>173</v>
      </c>
      <c r="H31" s="492">
        <v>6</v>
      </c>
      <c r="I31" s="492">
        <v>23</v>
      </c>
      <c r="J31" s="492">
        <v>10</v>
      </c>
      <c r="K31" s="492">
        <v>19</v>
      </c>
      <c r="L31" s="492">
        <v>136</v>
      </c>
      <c r="M31" s="492">
        <v>0</v>
      </c>
      <c r="N31" s="492">
        <v>0</v>
      </c>
      <c r="O31" s="492">
        <v>0</v>
      </c>
      <c r="P31" s="45">
        <f>SUM(F31:O31)</f>
        <v>572</v>
      </c>
    </row>
    <row r="32" spans="1:16" s="18" customFormat="1" ht="12.75">
      <c r="A32" s="78">
        <f>$A$7</f>
        <v>0</v>
      </c>
      <c r="B32" s="47">
        <v>23</v>
      </c>
      <c r="C32" s="58" t="s">
        <v>6</v>
      </c>
      <c r="D32" s="47" t="s">
        <v>177</v>
      </c>
      <c r="E32" s="47" t="s">
        <v>22</v>
      </c>
      <c r="F32" s="492">
        <v>16</v>
      </c>
      <c r="G32" s="492">
        <v>37</v>
      </c>
      <c r="H32" s="492">
        <v>1</v>
      </c>
      <c r="I32" s="492">
        <v>5</v>
      </c>
      <c r="J32" s="492">
        <v>0</v>
      </c>
      <c r="K32" s="492">
        <v>0</v>
      </c>
      <c r="L32" s="492">
        <v>10</v>
      </c>
      <c r="M32" s="492">
        <v>0</v>
      </c>
      <c r="N32" s="492">
        <v>0</v>
      </c>
      <c r="O32" s="492">
        <v>0</v>
      </c>
      <c r="P32" s="45">
        <f>SUM(F32:O32)</f>
        <v>69</v>
      </c>
    </row>
    <row r="33" spans="1:16" s="19" customFormat="1" ht="11.25">
      <c r="A33" s="78">
        <f>$A$7</f>
        <v>0</v>
      </c>
      <c r="B33" s="47">
        <v>24</v>
      </c>
      <c r="C33" s="48" t="s">
        <v>6</v>
      </c>
      <c r="D33" s="49" t="s">
        <v>32</v>
      </c>
      <c r="E33" s="49" t="s">
        <v>24</v>
      </c>
      <c r="F33" s="45">
        <f>SUM(F29:F32)</f>
        <v>749</v>
      </c>
      <c r="G33" s="45">
        <f aca="true" t="shared" si="9" ref="G33:P33">SUM(G29:G32)</f>
        <v>628</v>
      </c>
      <c r="H33" s="45">
        <f t="shared" si="9"/>
        <v>34</v>
      </c>
      <c r="I33" s="45">
        <f t="shared" si="9"/>
        <v>284</v>
      </c>
      <c r="J33" s="45">
        <f t="shared" si="9"/>
        <v>34</v>
      </c>
      <c r="K33" s="45">
        <f t="shared" si="9"/>
        <v>201</v>
      </c>
      <c r="L33" s="45">
        <f t="shared" si="9"/>
        <v>621</v>
      </c>
      <c r="M33" s="45">
        <f t="shared" si="9"/>
        <v>6</v>
      </c>
      <c r="N33" s="45">
        <f t="shared" si="9"/>
        <v>0</v>
      </c>
      <c r="O33" s="45">
        <f t="shared" si="9"/>
        <v>1</v>
      </c>
      <c r="P33" s="45">
        <f t="shared" si="9"/>
        <v>2558</v>
      </c>
    </row>
    <row r="34" spans="1:16" s="23" customFormat="1" ht="12">
      <c r="A34" s="267" t="s">
        <v>164</v>
      </c>
      <c r="B34" s="21"/>
      <c r="C34" s="21"/>
      <c r="D34" s="22"/>
      <c r="E34" s="21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</row>
    <row r="35" spans="1:16" s="24" customFormat="1" ht="12" customHeight="1">
      <c r="A35" s="79">
        <f>$A$7</f>
        <v>0</v>
      </c>
      <c r="B35" s="51">
        <v>25</v>
      </c>
      <c r="C35" s="57" t="s">
        <v>6</v>
      </c>
      <c r="D35" s="47" t="s">
        <v>174</v>
      </c>
      <c r="E35" s="47" t="s">
        <v>22</v>
      </c>
      <c r="F35" s="492">
        <v>450</v>
      </c>
      <c r="G35" s="492">
        <v>83</v>
      </c>
      <c r="H35" s="492">
        <v>0</v>
      </c>
      <c r="I35" s="492">
        <v>298</v>
      </c>
      <c r="J35" s="492">
        <v>415</v>
      </c>
      <c r="K35" s="492">
        <v>10</v>
      </c>
      <c r="L35" s="492">
        <v>776</v>
      </c>
      <c r="M35" s="492">
        <v>0</v>
      </c>
      <c r="N35" s="492">
        <v>0</v>
      </c>
      <c r="O35" s="492">
        <v>0</v>
      </c>
      <c r="P35" s="45">
        <f>SUM(F35:O35)</f>
        <v>2032</v>
      </c>
    </row>
    <row r="36" spans="1:16" s="24" customFormat="1" ht="12" customHeight="1">
      <c r="A36" s="79">
        <f>$A$7</f>
        <v>0</v>
      </c>
      <c r="B36" s="51">
        <v>26</v>
      </c>
      <c r="C36" s="57" t="s">
        <v>6</v>
      </c>
      <c r="D36" s="47" t="s">
        <v>175</v>
      </c>
      <c r="E36" s="47" t="s">
        <v>22</v>
      </c>
      <c r="F36" s="492">
        <v>388</v>
      </c>
      <c r="G36" s="492">
        <v>700</v>
      </c>
      <c r="H36" s="492">
        <v>29</v>
      </c>
      <c r="I36" s="492">
        <v>315</v>
      </c>
      <c r="J36" s="492">
        <v>69</v>
      </c>
      <c r="K36" s="492">
        <v>15</v>
      </c>
      <c r="L36" s="492">
        <v>482</v>
      </c>
      <c r="M36" s="492">
        <v>0</v>
      </c>
      <c r="N36" s="492">
        <v>0</v>
      </c>
      <c r="O36" s="492">
        <v>0</v>
      </c>
      <c r="P36" s="45">
        <f>SUM(F36:O36)</f>
        <v>1998</v>
      </c>
    </row>
    <row r="37" spans="1:16" s="24" customFormat="1" ht="12.75">
      <c r="A37" s="78">
        <f>$A$7</f>
        <v>0</v>
      </c>
      <c r="B37" s="51">
        <v>27</v>
      </c>
      <c r="C37" s="57" t="s">
        <v>6</v>
      </c>
      <c r="D37" s="47" t="s">
        <v>176</v>
      </c>
      <c r="E37" s="47" t="s">
        <v>22</v>
      </c>
      <c r="F37" s="492">
        <v>156</v>
      </c>
      <c r="G37" s="492">
        <v>331</v>
      </c>
      <c r="H37" s="492">
        <v>6</v>
      </c>
      <c r="I37" s="492">
        <v>59</v>
      </c>
      <c r="J37" s="492">
        <v>15</v>
      </c>
      <c r="K37" s="492">
        <v>2</v>
      </c>
      <c r="L37" s="492">
        <v>182</v>
      </c>
      <c r="M37" s="492">
        <v>0</v>
      </c>
      <c r="N37" s="492">
        <v>0</v>
      </c>
      <c r="O37" s="492">
        <v>0</v>
      </c>
      <c r="P37" s="45">
        <f>SUM(F37:O37)</f>
        <v>751</v>
      </c>
    </row>
    <row r="38" spans="1:16" s="24" customFormat="1" ht="12.75">
      <c r="A38" s="78">
        <f>$A$7</f>
        <v>0</v>
      </c>
      <c r="B38" s="51">
        <v>28</v>
      </c>
      <c r="C38" s="57" t="s">
        <v>6</v>
      </c>
      <c r="D38" s="47" t="s">
        <v>177</v>
      </c>
      <c r="E38" s="47" t="s">
        <v>22</v>
      </c>
      <c r="F38" s="492">
        <v>13</v>
      </c>
      <c r="G38" s="492">
        <v>42</v>
      </c>
      <c r="H38" s="492">
        <v>0</v>
      </c>
      <c r="I38" s="492">
        <v>8</v>
      </c>
      <c r="J38" s="492">
        <v>0</v>
      </c>
      <c r="K38" s="492">
        <v>0</v>
      </c>
      <c r="L38" s="492">
        <v>12</v>
      </c>
      <c r="M38" s="492">
        <v>0</v>
      </c>
      <c r="N38" s="492">
        <v>0</v>
      </c>
      <c r="O38" s="492">
        <v>0</v>
      </c>
      <c r="P38" s="45">
        <f>SUM(F38:O38)</f>
        <v>75</v>
      </c>
    </row>
    <row r="39" spans="1:16" s="25" customFormat="1" ht="11.25">
      <c r="A39" s="78">
        <f>$A$7</f>
        <v>0</v>
      </c>
      <c r="B39" s="51">
        <v>29</v>
      </c>
      <c r="C39" s="52" t="s">
        <v>6</v>
      </c>
      <c r="D39" s="49" t="s">
        <v>32</v>
      </c>
      <c r="E39" s="49" t="s">
        <v>24</v>
      </c>
      <c r="F39" s="45">
        <f>SUM(F35:F38)</f>
        <v>1007</v>
      </c>
      <c r="G39" s="45">
        <f aca="true" t="shared" si="10" ref="G39:P39">SUM(G35:G38)</f>
        <v>1156</v>
      </c>
      <c r="H39" s="45">
        <f t="shared" si="10"/>
        <v>35</v>
      </c>
      <c r="I39" s="45">
        <f t="shared" si="10"/>
        <v>680</v>
      </c>
      <c r="J39" s="45">
        <f t="shared" si="10"/>
        <v>499</v>
      </c>
      <c r="K39" s="45">
        <f t="shared" si="10"/>
        <v>27</v>
      </c>
      <c r="L39" s="45">
        <f t="shared" si="10"/>
        <v>1452</v>
      </c>
      <c r="M39" s="45">
        <f t="shared" si="10"/>
        <v>0</v>
      </c>
      <c r="N39" s="45">
        <f t="shared" si="10"/>
        <v>0</v>
      </c>
      <c r="O39" s="45">
        <f t="shared" si="10"/>
        <v>0</v>
      </c>
      <c r="P39" s="45">
        <f t="shared" si="10"/>
        <v>4856</v>
      </c>
    </row>
    <row r="40" spans="1:16" s="29" customFormat="1" ht="12">
      <c r="A40" s="268" t="s">
        <v>165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8"/>
    </row>
    <row r="41" spans="1:16" s="30" customFormat="1" ht="12.75">
      <c r="A41" s="79">
        <f>$A$7</f>
        <v>0</v>
      </c>
      <c r="B41" s="54">
        <v>30</v>
      </c>
      <c r="C41" s="56" t="s">
        <v>6</v>
      </c>
      <c r="D41" s="47" t="s">
        <v>174</v>
      </c>
      <c r="E41" s="47" t="s">
        <v>21</v>
      </c>
      <c r="F41" s="492">
        <v>0</v>
      </c>
      <c r="G41" s="492">
        <v>0</v>
      </c>
      <c r="H41" s="492">
        <v>0</v>
      </c>
      <c r="I41" s="492">
        <v>0</v>
      </c>
      <c r="J41" s="492">
        <v>0</v>
      </c>
      <c r="K41" s="492">
        <v>0</v>
      </c>
      <c r="L41" s="492">
        <v>0</v>
      </c>
      <c r="M41" s="492">
        <v>0</v>
      </c>
      <c r="N41" s="492">
        <v>0</v>
      </c>
      <c r="O41" s="492">
        <v>0</v>
      </c>
      <c r="P41" s="45">
        <f>SUM(F41:O41)</f>
        <v>0</v>
      </c>
    </row>
    <row r="42" spans="1:16" s="30" customFormat="1" ht="12.75">
      <c r="A42" s="79">
        <f aca="true" t="shared" si="11" ref="A42:A51">$A$7</f>
        <v>0</v>
      </c>
      <c r="B42" s="54">
        <v>31</v>
      </c>
      <c r="C42" s="56" t="s">
        <v>6</v>
      </c>
      <c r="D42" s="47" t="s">
        <v>174</v>
      </c>
      <c r="E42" s="47" t="s">
        <v>22</v>
      </c>
      <c r="F42" s="492">
        <v>12</v>
      </c>
      <c r="G42" s="492">
        <v>0</v>
      </c>
      <c r="H42" s="492">
        <v>0</v>
      </c>
      <c r="I42" s="492">
        <v>16</v>
      </c>
      <c r="J42" s="492">
        <v>12</v>
      </c>
      <c r="K42" s="492">
        <v>2</v>
      </c>
      <c r="L42" s="492">
        <v>17</v>
      </c>
      <c r="M42" s="492">
        <v>0</v>
      </c>
      <c r="N42" s="492">
        <v>0</v>
      </c>
      <c r="O42" s="492">
        <v>0</v>
      </c>
      <c r="P42" s="45">
        <f aca="true" t="shared" si="12" ref="P42:P48">SUM(F42:O42)</f>
        <v>59</v>
      </c>
    </row>
    <row r="43" spans="1:16" s="30" customFormat="1" ht="12.75">
      <c r="A43" s="79">
        <f t="shared" si="11"/>
        <v>0</v>
      </c>
      <c r="B43" s="54">
        <v>32</v>
      </c>
      <c r="C43" s="56" t="s">
        <v>6</v>
      </c>
      <c r="D43" s="47" t="s">
        <v>175</v>
      </c>
      <c r="E43" s="50" t="s">
        <v>21</v>
      </c>
      <c r="F43" s="492">
        <v>0</v>
      </c>
      <c r="G43" s="492">
        <v>0</v>
      </c>
      <c r="H43" s="492">
        <v>0</v>
      </c>
      <c r="I43" s="492">
        <v>0</v>
      </c>
      <c r="J43" s="492">
        <v>0</v>
      </c>
      <c r="K43" s="492">
        <v>0</v>
      </c>
      <c r="L43" s="492">
        <v>0</v>
      </c>
      <c r="M43" s="492">
        <v>0</v>
      </c>
      <c r="N43" s="492">
        <v>0</v>
      </c>
      <c r="O43" s="492">
        <v>0</v>
      </c>
      <c r="P43" s="45">
        <f t="shared" si="12"/>
        <v>0</v>
      </c>
    </row>
    <row r="44" spans="1:16" s="30" customFormat="1" ht="12.75">
      <c r="A44" s="79">
        <f t="shared" si="11"/>
        <v>0</v>
      </c>
      <c r="B44" s="54">
        <v>33</v>
      </c>
      <c r="C44" s="56" t="s">
        <v>6</v>
      </c>
      <c r="D44" s="47" t="s">
        <v>175</v>
      </c>
      <c r="E44" s="47" t="s">
        <v>22</v>
      </c>
      <c r="F44" s="492">
        <v>13</v>
      </c>
      <c r="G44" s="492">
        <v>9</v>
      </c>
      <c r="H44" s="492">
        <v>3</v>
      </c>
      <c r="I44" s="492">
        <v>24</v>
      </c>
      <c r="J44" s="492">
        <v>33</v>
      </c>
      <c r="K44" s="492">
        <v>13</v>
      </c>
      <c r="L44" s="492">
        <v>26</v>
      </c>
      <c r="M44" s="492">
        <v>0</v>
      </c>
      <c r="N44" s="492">
        <v>0</v>
      </c>
      <c r="O44" s="492">
        <v>0</v>
      </c>
      <c r="P44" s="45">
        <f t="shared" si="12"/>
        <v>121</v>
      </c>
    </row>
    <row r="45" spans="1:16" s="30" customFormat="1" ht="12.75">
      <c r="A45" s="79">
        <f t="shared" si="11"/>
        <v>0</v>
      </c>
      <c r="B45" s="54">
        <v>34</v>
      </c>
      <c r="C45" s="56" t="s">
        <v>6</v>
      </c>
      <c r="D45" s="47" t="s">
        <v>176</v>
      </c>
      <c r="E45" s="50" t="s">
        <v>21</v>
      </c>
      <c r="F45" s="492">
        <v>0</v>
      </c>
      <c r="G45" s="492">
        <v>0</v>
      </c>
      <c r="H45" s="492">
        <v>0</v>
      </c>
      <c r="I45" s="492">
        <v>0</v>
      </c>
      <c r="J45" s="492">
        <v>0</v>
      </c>
      <c r="K45" s="492">
        <v>0</v>
      </c>
      <c r="L45" s="492">
        <v>0</v>
      </c>
      <c r="M45" s="492">
        <v>0</v>
      </c>
      <c r="N45" s="492">
        <v>0</v>
      </c>
      <c r="O45" s="492">
        <v>0</v>
      </c>
      <c r="P45" s="45">
        <f t="shared" si="12"/>
        <v>0</v>
      </c>
    </row>
    <row r="46" spans="1:16" s="30" customFormat="1" ht="12.75">
      <c r="A46" s="79">
        <f t="shared" si="11"/>
        <v>0</v>
      </c>
      <c r="B46" s="54">
        <v>35</v>
      </c>
      <c r="C46" s="56" t="s">
        <v>6</v>
      </c>
      <c r="D46" s="47" t="s">
        <v>176</v>
      </c>
      <c r="E46" s="47" t="s">
        <v>22</v>
      </c>
      <c r="F46" s="492">
        <v>4</v>
      </c>
      <c r="G46" s="492">
        <v>4</v>
      </c>
      <c r="H46" s="492">
        <v>0</v>
      </c>
      <c r="I46" s="492">
        <v>2</v>
      </c>
      <c r="J46" s="492">
        <v>5</v>
      </c>
      <c r="K46" s="492">
        <v>0</v>
      </c>
      <c r="L46" s="492">
        <v>0</v>
      </c>
      <c r="M46" s="492">
        <v>0</v>
      </c>
      <c r="N46" s="492">
        <v>0</v>
      </c>
      <c r="O46" s="492">
        <v>0</v>
      </c>
      <c r="P46" s="45">
        <f t="shared" si="12"/>
        <v>15</v>
      </c>
    </row>
    <row r="47" spans="1:16" s="30" customFormat="1" ht="12.75">
      <c r="A47" s="79">
        <f t="shared" si="11"/>
        <v>0</v>
      </c>
      <c r="B47" s="54">
        <v>36</v>
      </c>
      <c r="C47" s="56" t="s">
        <v>6</v>
      </c>
      <c r="D47" s="47" t="s">
        <v>177</v>
      </c>
      <c r="E47" s="50" t="s">
        <v>21</v>
      </c>
      <c r="F47" s="492">
        <v>0</v>
      </c>
      <c r="G47" s="492">
        <v>0</v>
      </c>
      <c r="H47" s="492">
        <v>0</v>
      </c>
      <c r="I47" s="492">
        <v>0</v>
      </c>
      <c r="J47" s="492">
        <v>0</v>
      </c>
      <c r="K47" s="492">
        <v>0</v>
      </c>
      <c r="L47" s="492">
        <v>0</v>
      </c>
      <c r="M47" s="492">
        <v>0</v>
      </c>
      <c r="N47" s="492">
        <v>0</v>
      </c>
      <c r="O47" s="492">
        <v>0</v>
      </c>
      <c r="P47" s="45">
        <f t="shared" si="12"/>
        <v>0</v>
      </c>
    </row>
    <row r="48" spans="1:16" s="30" customFormat="1" ht="12.75">
      <c r="A48" s="79">
        <f t="shared" si="11"/>
        <v>0</v>
      </c>
      <c r="B48" s="54">
        <v>37</v>
      </c>
      <c r="C48" s="56" t="s">
        <v>6</v>
      </c>
      <c r="D48" s="47" t="s">
        <v>177</v>
      </c>
      <c r="E48" s="47" t="s">
        <v>22</v>
      </c>
      <c r="F48" s="492">
        <v>1</v>
      </c>
      <c r="G48" s="492">
        <v>2</v>
      </c>
      <c r="H48" s="492">
        <v>0</v>
      </c>
      <c r="I48" s="492">
        <v>0</v>
      </c>
      <c r="J48" s="492">
        <v>0</v>
      </c>
      <c r="K48" s="492">
        <v>0</v>
      </c>
      <c r="L48" s="492">
        <v>0</v>
      </c>
      <c r="M48" s="492">
        <v>0</v>
      </c>
      <c r="N48" s="492">
        <v>0</v>
      </c>
      <c r="O48" s="492">
        <v>0</v>
      </c>
      <c r="P48" s="45">
        <f t="shared" si="12"/>
        <v>3</v>
      </c>
    </row>
    <row r="49" spans="1:16" s="30" customFormat="1" ht="11.25">
      <c r="A49" s="79">
        <f t="shared" si="11"/>
        <v>0</v>
      </c>
      <c r="B49" s="54">
        <v>38</v>
      </c>
      <c r="C49" s="55" t="s">
        <v>6</v>
      </c>
      <c r="D49" s="49" t="s">
        <v>32</v>
      </c>
      <c r="E49" s="49" t="s">
        <v>23</v>
      </c>
      <c r="F49" s="46">
        <f>F41+F43+F45+F47</f>
        <v>0</v>
      </c>
      <c r="G49" s="46">
        <f aca="true" t="shared" si="13" ref="G49:P49">G41+G43+G45+G47</f>
        <v>0</v>
      </c>
      <c r="H49" s="46">
        <f t="shared" si="13"/>
        <v>0</v>
      </c>
      <c r="I49" s="46">
        <f t="shared" si="13"/>
        <v>0</v>
      </c>
      <c r="J49" s="46">
        <f t="shared" si="13"/>
        <v>0</v>
      </c>
      <c r="K49" s="46">
        <f t="shared" si="13"/>
        <v>0</v>
      </c>
      <c r="L49" s="46">
        <f t="shared" si="13"/>
        <v>0</v>
      </c>
      <c r="M49" s="46">
        <f t="shared" si="13"/>
        <v>0</v>
      </c>
      <c r="N49" s="46">
        <f>N41+N43+N45+N47</f>
        <v>0</v>
      </c>
      <c r="O49" s="46">
        <f t="shared" si="13"/>
        <v>0</v>
      </c>
      <c r="P49" s="46">
        <f t="shared" si="13"/>
        <v>0</v>
      </c>
    </row>
    <row r="50" spans="1:16" s="30" customFormat="1" ht="11.25">
      <c r="A50" s="79">
        <f t="shared" si="11"/>
        <v>0</v>
      </c>
      <c r="B50" s="54">
        <v>39</v>
      </c>
      <c r="C50" s="55" t="s">
        <v>6</v>
      </c>
      <c r="D50" s="49" t="s">
        <v>32</v>
      </c>
      <c r="E50" s="49" t="s">
        <v>24</v>
      </c>
      <c r="F50" s="46">
        <f>F42+F44+F46+F48</f>
        <v>30</v>
      </c>
      <c r="G50" s="46">
        <f aca="true" t="shared" si="14" ref="G50:P50">G42+G44+G46+G48</f>
        <v>15</v>
      </c>
      <c r="H50" s="46">
        <f t="shared" si="14"/>
        <v>3</v>
      </c>
      <c r="I50" s="46">
        <f t="shared" si="14"/>
        <v>42</v>
      </c>
      <c r="J50" s="46">
        <f t="shared" si="14"/>
        <v>50</v>
      </c>
      <c r="K50" s="46">
        <f t="shared" si="14"/>
        <v>15</v>
      </c>
      <c r="L50" s="46">
        <f t="shared" si="14"/>
        <v>43</v>
      </c>
      <c r="M50" s="46">
        <f t="shared" si="14"/>
        <v>0</v>
      </c>
      <c r="N50" s="46">
        <f>N42+N44+N46+N48</f>
        <v>0</v>
      </c>
      <c r="O50" s="46">
        <f t="shared" si="14"/>
        <v>0</v>
      </c>
      <c r="P50" s="46">
        <f t="shared" si="14"/>
        <v>198</v>
      </c>
    </row>
    <row r="51" spans="1:16" s="30" customFormat="1" ht="11.25">
      <c r="A51" s="79">
        <f t="shared" si="11"/>
        <v>0</v>
      </c>
      <c r="B51" s="54">
        <v>40</v>
      </c>
      <c r="C51" s="55" t="s">
        <v>13</v>
      </c>
      <c r="D51" s="49" t="s">
        <v>32</v>
      </c>
      <c r="E51" s="49" t="s">
        <v>15</v>
      </c>
      <c r="F51" s="46">
        <f>F49+F50</f>
        <v>30</v>
      </c>
      <c r="G51" s="46">
        <f aca="true" t="shared" si="15" ref="G51:P51">G49+G50</f>
        <v>15</v>
      </c>
      <c r="H51" s="46">
        <f t="shared" si="15"/>
        <v>3</v>
      </c>
      <c r="I51" s="46">
        <f t="shared" si="15"/>
        <v>42</v>
      </c>
      <c r="J51" s="46">
        <f t="shared" si="15"/>
        <v>50</v>
      </c>
      <c r="K51" s="46">
        <f t="shared" si="15"/>
        <v>15</v>
      </c>
      <c r="L51" s="46">
        <f t="shared" si="15"/>
        <v>43</v>
      </c>
      <c r="M51" s="46">
        <f t="shared" si="15"/>
        <v>0</v>
      </c>
      <c r="N51" s="46">
        <f t="shared" si="15"/>
        <v>0</v>
      </c>
      <c r="O51" s="46">
        <f t="shared" si="15"/>
        <v>0</v>
      </c>
      <c r="P51" s="46">
        <f t="shared" si="15"/>
        <v>198</v>
      </c>
    </row>
    <row r="52" spans="1:16" s="34" customFormat="1" ht="11.25">
      <c r="A52" s="31" t="s">
        <v>209</v>
      </c>
      <c r="B52" s="32"/>
      <c r="C52" s="32"/>
      <c r="D52" s="33"/>
      <c r="E52" s="3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4" customFormat="1" ht="12.75">
      <c r="A53" s="79">
        <f>$A$7</f>
        <v>0</v>
      </c>
      <c r="B53" s="42">
        <v>41</v>
      </c>
      <c r="C53" s="43" t="s">
        <v>6</v>
      </c>
      <c r="D53" s="42" t="s">
        <v>178</v>
      </c>
      <c r="E53" s="426" t="s">
        <v>23</v>
      </c>
      <c r="F53" s="492">
        <v>0</v>
      </c>
      <c r="G53" s="492">
        <v>0</v>
      </c>
      <c r="H53" s="492">
        <v>0</v>
      </c>
      <c r="I53" s="492">
        <v>0</v>
      </c>
      <c r="J53" s="492">
        <v>0</v>
      </c>
      <c r="K53" s="492">
        <v>0</v>
      </c>
      <c r="L53" s="492">
        <v>0</v>
      </c>
      <c r="M53" s="492">
        <v>0</v>
      </c>
      <c r="N53" s="492">
        <v>0</v>
      </c>
      <c r="O53" s="492">
        <v>0</v>
      </c>
      <c r="P53" s="425">
        <f>SUM(F53:O53)</f>
        <v>0</v>
      </c>
    </row>
    <row r="54" spans="1:16" s="34" customFormat="1" ht="12.75">
      <c r="A54" s="79">
        <f>$A$7</f>
        <v>0</v>
      </c>
      <c r="B54" s="42">
        <v>42</v>
      </c>
      <c r="C54" s="43" t="s">
        <v>6</v>
      </c>
      <c r="D54" s="42" t="s">
        <v>178</v>
      </c>
      <c r="E54" s="426" t="s">
        <v>24</v>
      </c>
      <c r="F54" s="492">
        <v>0</v>
      </c>
      <c r="G54" s="492">
        <v>134</v>
      </c>
      <c r="H54" s="492">
        <v>0</v>
      </c>
      <c r="I54" s="492">
        <v>0</v>
      </c>
      <c r="J54" s="492">
        <v>0</v>
      </c>
      <c r="K54" s="492">
        <v>0</v>
      </c>
      <c r="L54" s="492">
        <v>0</v>
      </c>
      <c r="M54" s="492">
        <v>0</v>
      </c>
      <c r="N54" s="492">
        <v>0</v>
      </c>
      <c r="O54" s="492">
        <v>0</v>
      </c>
      <c r="P54" s="425">
        <f>SUM(F54:O54)</f>
        <v>134</v>
      </c>
    </row>
    <row r="55" spans="1:16" s="34" customFormat="1" ht="12.75">
      <c r="A55" s="79">
        <f>$A$7</f>
        <v>0</v>
      </c>
      <c r="B55" s="42">
        <v>43</v>
      </c>
      <c r="C55" s="44" t="s">
        <v>6</v>
      </c>
      <c r="D55" s="42" t="s">
        <v>178</v>
      </c>
      <c r="E55" s="426" t="s">
        <v>15</v>
      </c>
      <c r="F55" s="492">
        <v>0</v>
      </c>
      <c r="G55" s="492">
        <v>0</v>
      </c>
      <c r="H55" s="492">
        <v>0</v>
      </c>
      <c r="I55" s="492">
        <v>0</v>
      </c>
      <c r="J55" s="492">
        <v>0</v>
      </c>
      <c r="K55" s="492">
        <v>0</v>
      </c>
      <c r="L55" s="492">
        <v>0</v>
      </c>
      <c r="M55" s="492">
        <v>0</v>
      </c>
      <c r="N55" s="492">
        <v>0</v>
      </c>
      <c r="O55" s="492">
        <v>0</v>
      </c>
      <c r="P55" s="425">
        <f>P53+P54</f>
        <v>134</v>
      </c>
    </row>
    <row r="56" spans="1:16" s="38" customFormat="1" ht="12.75">
      <c r="A56" s="35" t="s">
        <v>14</v>
      </c>
      <c r="B56" s="36"/>
      <c r="C56" s="36"/>
      <c r="D56" s="36"/>
      <c r="E56" s="36"/>
      <c r="F56" s="492">
        <v>0</v>
      </c>
      <c r="G56" s="492">
        <v>0</v>
      </c>
      <c r="H56" s="492">
        <v>0</v>
      </c>
      <c r="I56" s="492">
        <v>0</v>
      </c>
      <c r="J56" s="492">
        <v>0</v>
      </c>
      <c r="K56" s="492">
        <v>0</v>
      </c>
      <c r="L56" s="492">
        <v>0</v>
      </c>
      <c r="M56" s="492">
        <v>0</v>
      </c>
      <c r="N56" s="492">
        <v>0</v>
      </c>
      <c r="O56" s="492">
        <v>0</v>
      </c>
      <c r="P56" s="37"/>
    </row>
    <row r="57" spans="1:16" s="39" customFormat="1" ht="11.25">
      <c r="A57" s="79">
        <f>$A$7</f>
        <v>0</v>
      </c>
      <c r="B57" s="62">
        <v>44</v>
      </c>
      <c r="C57" s="63" t="s">
        <v>6</v>
      </c>
      <c r="D57" s="62" t="s">
        <v>174</v>
      </c>
      <c r="E57" s="47" t="s">
        <v>21</v>
      </c>
      <c r="F57" s="45">
        <f>SUM(F11+F41+F53)</f>
        <v>30</v>
      </c>
      <c r="G57" s="45">
        <f aca="true" t="shared" si="16" ref="G57:P57">SUM(G11+G41+G53)</f>
        <v>162</v>
      </c>
      <c r="H57" s="45">
        <f t="shared" si="16"/>
        <v>28</v>
      </c>
      <c r="I57" s="45">
        <f t="shared" si="16"/>
        <v>19</v>
      </c>
      <c r="J57" s="45">
        <f t="shared" si="16"/>
        <v>242</v>
      </c>
      <c r="K57" s="45">
        <f t="shared" si="16"/>
        <v>36</v>
      </c>
      <c r="L57" s="45">
        <f t="shared" si="16"/>
        <v>62</v>
      </c>
      <c r="M57" s="45">
        <f t="shared" si="16"/>
        <v>3</v>
      </c>
      <c r="N57" s="45">
        <f>SUM(N11+N41+N53)</f>
        <v>0</v>
      </c>
      <c r="O57" s="45">
        <f t="shared" si="16"/>
        <v>0</v>
      </c>
      <c r="P57" s="45">
        <f t="shared" si="16"/>
        <v>582</v>
      </c>
    </row>
    <row r="58" spans="1:16" s="39" customFormat="1" ht="11.25">
      <c r="A58" s="79">
        <f aca="true" t="shared" si="17" ref="A58:A67">$A$7</f>
        <v>0</v>
      </c>
      <c r="B58" s="62">
        <v>45</v>
      </c>
      <c r="C58" s="63" t="s">
        <v>6</v>
      </c>
      <c r="D58" s="62" t="s">
        <v>174</v>
      </c>
      <c r="E58" s="47" t="s">
        <v>22</v>
      </c>
      <c r="F58" s="45">
        <f>SUM(F12+F23+F29+F35+F42+F54)</f>
        <v>835</v>
      </c>
      <c r="G58" s="45">
        <f aca="true" t="shared" si="18" ref="G58:P58">SUM(G12+G23+G29+G35+G42+G54)</f>
        <v>281</v>
      </c>
      <c r="H58" s="45">
        <f t="shared" si="18"/>
        <v>0</v>
      </c>
      <c r="I58" s="45">
        <f t="shared" si="18"/>
        <v>578</v>
      </c>
      <c r="J58" s="45">
        <f t="shared" si="18"/>
        <v>703</v>
      </c>
      <c r="K58" s="45">
        <f t="shared" si="18"/>
        <v>63</v>
      </c>
      <c r="L58" s="45">
        <f t="shared" si="18"/>
        <v>1266</v>
      </c>
      <c r="M58" s="45">
        <f t="shared" si="18"/>
        <v>5</v>
      </c>
      <c r="N58" s="45">
        <f>SUM(N12+N23+N29+N35+N42+N54)</f>
        <v>0</v>
      </c>
      <c r="O58" s="45">
        <f t="shared" si="18"/>
        <v>1</v>
      </c>
      <c r="P58" s="45">
        <f t="shared" si="18"/>
        <v>3732</v>
      </c>
    </row>
    <row r="59" spans="1:16" s="39" customFormat="1" ht="11.25">
      <c r="A59" s="79">
        <f t="shared" si="17"/>
        <v>0</v>
      </c>
      <c r="B59" s="62">
        <v>46</v>
      </c>
      <c r="C59" s="63" t="s">
        <v>6</v>
      </c>
      <c r="D59" s="62" t="s">
        <v>175</v>
      </c>
      <c r="E59" s="50" t="s">
        <v>21</v>
      </c>
      <c r="F59" s="45">
        <f>SUM(F13+F43)</f>
        <v>36</v>
      </c>
      <c r="G59" s="45">
        <f aca="true" t="shared" si="19" ref="G59:P59">SUM(G13+G43)</f>
        <v>70</v>
      </c>
      <c r="H59" s="45">
        <f t="shared" si="19"/>
        <v>16</v>
      </c>
      <c r="I59" s="45">
        <f t="shared" si="19"/>
        <v>7</v>
      </c>
      <c r="J59" s="45">
        <f t="shared" si="19"/>
        <v>50</v>
      </c>
      <c r="K59" s="45">
        <f t="shared" si="19"/>
        <v>6</v>
      </c>
      <c r="L59" s="45">
        <f t="shared" si="19"/>
        <v>32</v>
      </c>
      <c r="M59" s="45">
        <f t="shared" si="19"/>
        <v>0</v>
      </c>
      <c r="N59" s="45">
        <f>SUM(N13+N43)</f>
        <v>0</v>
      </c>
      <c r="O59" s="45">
        <f t="shared" si="19"/>
        <v>0</v>
      </c>
      <c r="P59" s="45">
        <f t="shared" si="19"/>
        <v>217</v>
      </c>
    </row>
    <row r="60" spans="1:16" s="39" customFormat="1" ht="11.25">
      <c r="A60" s="79">
        <f t="shared" si="17"/>
        <v>0</v>
      </c>
      <c r="B60" s="62">
        <v>47</v>
      </c>
      <c r="C60" s="63" t="s">
        <v>6</v>
      </c>
      <c r="D60" s="62" t="s">
        <v>175</v>
      </c>
      <c r="E60" s="47" t="s">
        <v>22</v>
      </c>
      <c r="F60" s="45">
        <f>SUM(F14+F24+F30+F36+F44)</f>
        <v>1193</v>
      </c>
      <c r="G60" s="45">
        <f aca="true" t="shared" si="20" ref="G60:P60">SUM(G14+G24+G30+G36+G44)</f>
        <v>1677</v>
      </c>
      <c r="H60" s="45">
        <f t="shared" si="20"/>
        <v>260</v>
      </c>
      <c r="I60" s="45">
        <f t="shared" si="20"/>
        <v>675</v>
      </c>
      <c r="J60" s="45">
        <f t="shared" si="20"/>
        <v>429</v>
      </c>
      <c r="K60" s="45">
        <f t="shared" si="20"/>
        <v>404</v>
      </c>
      <c r="L60" s="45">
        <f t="shared" si="20"/>
        <v>1466</v>
      </c>
      <c r="M60" s="45">
        <f t="shared" si="20"/>
        <v>15</v>
      </c>
      <c r="N60" s="45">
        <f>SUM(N14+N24+N30+N36+N44)</f>
        <v>0</v>
      </c>
      <c r="O60" s="45">
        <f t="shared" si="20"/>
        <v>1</v>
      </c>
      <c r="P60" s="45">
        <f t="shared" si="20"/>
        <v>6120</v>
      </c>
    </row>
    <row r="61" spans="1:16" s="39" customFormat="1" ht="11.25">
      <c r="A61" s="79">
        <f t="shared" si="17"/>
        <v>0</v>
      </c>
      <c r="B61" s="62">
        <v>48</v>
      </c>
      <c r="C61" s="63" t="s">
        <v>6</v>
      </c>
      <c r="D61" s="62" t="s">
        <v>176</v>
      </c>
      <c r="E61" s="50" t="s">
        <v>21</v>
      </c>
      <c r="F61" s="45">
        <f>SUM(F15+F45)</f>
        <v>25</v>
      </c>
      <c r="G61" s="45">
        <f aca="true" t="shared" si="21" ref="G61:P61">SUM(G15+G45)</f>
        <v>70</v>
      </c>
      <c r="H61" s="45">
        <f t="shared" si="21"/>
        <v>9</v>
      </c>
      <c r="I61" s="45">
        <f t="shared" si="21"/>
        <v>10</v>
      </c>
      <c r="J61" s="45">
        <f t="shared" si="21"/>
        <v>116</v>
      </c>
      <c r="K61" s="45">
        <f t="shared" si="21"/>
        <v>2</v>
      </c>
      <c r="L61" s="45">
        <f t="shared" si="21"/>
        <v>40</v>
      </c>
      <c r="M61" s="45">
        <f t="shared" si="21"/>
        <v>0</v>
      </c>
      <c r="N61" s="45">
        <f>SUM(N15+N45)</f>
        <v>0</v>
      </c>
      <c r="O61" s="45">
        <f t="shared" si="21"/>
        <v>0</v>
      </c>
      <c r="P61" s="45">
        <f t="shared" si="21"/>
        <v>272</v>
      </c>
    </row>
    <row r="62" spans="1:16" s="39" customFormat="1" ht="11.25">
      <c r="A62" s="79">
        <f t="shared" si="17"/>
        <v>0</v>
      </c>
      <c r="B62" s="62">
        <v>49</v>
      </c>
      <c r="C62" s="63" t="s">
        <v>6</v>
      </c>
      <c r="D62" s="62" t="s">
        <v>176</v>
      </c>
      <c r="E62" s="47" t="s">
        <v>22</v>
      </c>
      <c r="F62" s="45">
        <f>SUM(F16+F25+F31+F37+F46)</f>
        <v>613</v>
      </c>
      <c r="G62" s="45">
        <f aca="true" t="shared" si="22" ref="G62:P62">SUM(G16+G25+G31+G37+G46)</f>
        <v>779</v>
      </c>
      <c r="H62" s="45">
        <f t="shared" si="22"/>
        <v>55</v>
      </c>
      <c r="I62" s="45">
        <f t="shared" si="22"/>
        <v>147</v>
      </c>
      <c r="J62" s="45">
        <f t="shared" si="22"/>
        <v>137</v>
      </c>
      <c r="K62" s="45">
        <f t="shared" si="22"/>
        <v>37</v>
      </c>
      <c r="L62" s="45">
        <f t="shared" si="22"/>
        <v>501</v>
      </c>
      <c r="M62" s="45">
        <f t="shared" si="22"/>
        <v>1</v>
      </c>
      <c r="N62" s="45">
        <f>SUM(N16+N25+N31+N37+N46)</f>
        <v>0</v>
      </c>
      <c r="O62" s="45">
        <f t="shared" si="22"/>
        <v>0</v>
      </c>
      <c r="P62" s="45">
        <f t="shared" si="22"/>
        <v>2270</v>
      </c>
    </row>
    <row r="63" spans="1:16" s="39" customFormat="1" ht="11.25">
      <c r="A63" s="79">
        <f t="shared" si="17"/>
        <v>0</v>
      </c>
      <c r="B63" s="62">
        <v>50</v>
      </c>
      <c r="C63" s="63" t="s">
        <v>6</v>
      </c>
      <c r="D63" s="62" t="s">
        <v>177</v>
      </c>
      <c r="E63" s="50" t="s">
        <v>21</v>
      </c>
      <c r="F63" s="45">
        <f>SUM(F17+F47)</f>
        <v>8</v>
      </c>
      <c r="G63" s="45">
        <f aca="true" t="shared" si="23" ref="G63:P63">SUM(G17+G47)</f>
        <v>88</v>
      </c>
      <c r="H63" s="45">
        <f t="shared" si="23"/>
        <v>0</v>
      </c>
      <c r="I63" s="45">
        <f t="shared" si="23"/>
        <v>4</v>
      </c>
      <c r="J63" s="45">
        <f t="shared" si="23"/>
        <v>38</v>
      </c>
      <c r="K63" s="45">
        <f t="shared" si="23"/>
        <v>3</v>
      </c>
      <c r="L63" s="45">
        <f t="shared" si="23"/>
        <v>19</v>
      </c>
      <c r="M63" s="45">
        <f t="shared" si="23"/>
        <v>0</v>
      </c>
      <c r="N63" s="45">
        <f>SUM(N17+N47)</f>
        <v>0</v>
      </c>
      <c r="O63" s="45">
        <f t="shared" si="23"/>
        <v>0</v>
      </c>
      <c r="P63" s="45">
        <f t="shared" si="23"/>
        <v>160</v>
      </c>
    </row>
    <row r="64" spans="1:16" s="39" customFormat="1" ht="11.25">
      <c r="A64" s="79">
        <f t="shared" si="17"/>
        <v>0</v>
      </c>
      <c r="B64" s="62">
        <v>51</v>
      </c>
      <c r="C64" s="63" t="s">
        <v>6</v>
      </c>
      <c r="D64" s="62" t="s">
        <v>177</v>
      </c>
      <c r="E64" s="47" t="s">
        <v>22</v>
      </c>
      <c r="F64" s="45">
        <f>SUM(F18+F26+F32+F38+F48)</f>
        <v>69</v>
      </c>
      <c r="G64" s="45">
        <f aca="true" t="shared" si="24" ref="G64:P64">SUM(G18+G26+G32+G38+G48)</f>
        <v>148</v>
      </c>
      <c r="H64" s="45">
        <f t="shared" si="24"/>
        <v>9</v>
      </c>
      <c r="I64" s="45">
        <f t="shared" si="24"/>
        <v>34</v>
      </c>
      <c r="J64" s="45">
        <f t="shared" si="24"/>
        <v>37</v>
      </c>
      <c r="K64" s="45">
        <f t="shared" si="24"/>
        <v>7</v>
      </c>
      <c r="L64" s="45">
        <f t="shared" si="24"/>
        <v>43</v>
      </c>
      <c r="M64" s="45">
        <f t="shared" si="24"/>
        <v>0</v>
      </c>
      <c r="N64" s="45">
        <f>SUM(N18+N26+N32+N38+N48)</f>
        <v>0</v>
      </c>
      <c r="O64" s="45">
        <f t="shared" si="24"/>
        <v>0</v>
      </c>
      <c r="P64" s="45">
        <f t="shared" si="24"/>
        <v>347</v>
      </c>
    </row>
    <row r="65" spans="1:16" s="38" customFormat="1" ht="12">
      <c r="A65" s="79">
        <f t="shared" si="17"/>
        <v>0</v>
      </c>
      <c r="B65" s="62">
        <v>52</v>
      </c>
      <c r="C65" s="64" t="s">
        <v>6</v>
      </c>
      <c r="D65" s="65" t="s">
        <v>9</v>
      </c>
      <c r="E65" s="65" t="s">
        <v>23</v>
      </c>
      <c r="F65" s="65">
        <f>SUM(F57+F59+F61+F63)</f>
        <v>99</v>
      </c>
      <c r="G65" s="65">
        <f aca="true" t="shared" si="25" ref="G65:P65">SUM(G57+G59+G61+G63)</f>
        <v>390</v>
      </c>
      <c r="H65" s="65">
        <f t="shared" si="25"/>
        <v>53</v>
      </c>
      <c r="I65" s="65">
        <f t="shared" si="25"/>
        <v>40</v>
      </c>
      <c r="J65" s="65">
        <f t="shared" si="25"/>
        <v>446</v>
      </c>
      <c r="K65" s="65">
        <f t="shared" si="25"/>
        <v>47</v>
      </c>
      <c r="L65" s="65">
        <f t="shared" si="25"/>
        <v>153</v>
      </c>
      <c r="M65" s="65">
        <f t="shared" si="25"/>
        <v>3</v>
      </c>
      <c r="N65" s="65">
        <f>SUM(N57+N59+N61+N63)</f>
        <v>0</v>
      </c>
      <c r="O65" s="65">
        <f t="shared" si="25"/>
        <v>0</v>
      </c>
      <c r="P65" s="65">
        <f t="shared" si="25"/>
        <v>1231</v>
      </c>
    </row>
    <row r="66" spans="1:16" s="38" customFormat="1" ht="12">
      <c r="A66" s="79">
        <f t="shared" si="17"/>
        <v>0</v>
      </c>
      <c r="B66" s="62">
        <v>53</v>
      </c>
      <c r="C66" s="64" t="s">
        <v>6</v>
      </c>
      <c r="D66" s="65" t="s">
        <v>9</v>
      </c>
      <c r="E66" s="65" t="s">
        <v>24</v>
      </c>
      <c r="F66" s="65">
        <f>SUM(F58+F60+F62+F64)</f>
        <v>2710</v>
      </c>
      <c r="G66" s="65">
        <f aca="true" t="shared" si="26" ref="G66:P66">SUM(G58+G60+G62+G64)</f>
        <v>2885</v>
      </c>
      <c r="H66" s="65">
        <f t="shared" si="26"/>
        <v>324</v>
      </c>
      <c r="I66" s="65">
        <f t="shared" si="26"/>
        <v>1434</v>
      </c>
      <c r="J66" s="65">
        <f t="shared" si="26"/>
        <v>1306</v>
      </c>
      <c r="K66" s="65">
        <f t="shared" si="26"/>
        <v>511</v>
      </c>
      <c r="L66" s="65">
        <f t="shared" si="26"/>
        <v>3276</v>
      </c>
      <c r="M66" s="65">
        <f t="shared" si="26"/>
        <v>21</v>
      </c>
      <c r="N66" s="65">
        <f>SUM(N58+N60+N62+N64)</f>
        <v>0</v>
      </c>
      <c r="O66" s="65">
        <f t="shared" si="26"/>
        <v>2</v>
      </c>
      <c r="P66" s="65">
        <f t="shared" si="26"/>
        <v>12469</v>
      </c>
    </row>
    <row r="67" spans="1:16" s="38" customFormat="1" ht="12">
      <c r="A67" s="79">
        <f t="shared" si="17"/>
        <v>0</v>
      </c>
      <c r="B67" s="62">
        <v>54</v>
      </c>
      <c r="C67" s="64" t="s">
        <v>6</v>
      </c>
      <c r="D67" s="65" t="s">
        <v>9</v>
      </c>
      <c r="E67" s="65" t="s">
        <v>15</v>
      </c>
      <c r="F67" s="65">
        <f>SUM(F65+F66)</f>
        <v>2809</v>
      </c>
      <c r="G67" s="65">
        <f aca="true" t="shared" si="27" ref="G67:P67">SUM(G65+G66)</f>
        <v>3275</v>
      </c>
      <c r="H67" s="65">
        <f t="shared" si="27"/>
        <v>377</v>
      </c>
      <c r="I67" s="65">
        <f t="shared" si="27"/>
        <v>1474</v>
      </c>
      <c r="J67" s="65">
        <f t="shared" si="27"/>
        <v>1752</v>
      </c>
      <c r="K67" s="65">
        <f t="shared" si="27"/>
        <v>558</v>
      </c>
      <c r="L67" s="65">
        <f t="shared" si="27"/>
        <v>3429</v>
      </c>
      <c r="M67" s="65">
        <f t="shared" si="27"/>
        <v>24</v>
      </c>
      <c r="N67" s="65">
        <f t="shared" si="27"/>
        <v>0</v>
      </c>
      <c r="O67" s="65">
        <f t="shared" si="27"/>
        <v>2</v>
      </c>
      <c r="P67" s="65">
        <f t="shared" si="27"/>
        <v>13700</v>
      </c>
    </row>
    <row r="68" spans="1:14" ht="12.75" customHeight="1">
      <c r="A68" s="513" t="s">
        <v>152</v>
      </c>
      <c r="B68" s="513"/>
      <c r="C68" s="513"/>
      <c r="D68" s="513"/>
      <c r="E68" s="513"/>
      <c r="F68" s="513"/>
      <c r="G68" s="513"/>
      <c r="H68" s="513"/>
      <c r="I68" s="513"/>
      <c r="J68" s="513"/>
      <c r="K68" s="513"/>
      <c r="L68" s="513"/>
      <c r="M68" s="513"/>
      <c r="N68" s="513"/>
    </row>
    <row r="69" ht="11.25">
      <c r="C69" s="258" t="s">
        <v>16</v>
      </c>
    </row>
    <row r="70" ht="11.25">
      <c r="C70" s="258" t="s">
        <v>28</v>
      </c>
    </row>
    <row r="71" ht="11.25">
      <c r="C71" s="258" t="s">
        <v>29</v>
      </c>
    </row>
    <row r="72" ht="11.25">
      <c r="C72" s="258" t="s">
        <v>30</v>
      </c>
    </row>
    <row r="73" ht="11.25">
      <c r="C73" s="258" t="s">
        <v>31</v>
      </c>
    </row>
  </sheetData>
  <sheetProtection/>
  <mergeCells count="13">
    <mergeCell ref="D8:E8"/>
    <mergeCell ref="D9:E9"/>
    <mergeCell ref="D4:D6"/>
    <mergeCell ref="A68:N68"/>
    <mergeCell ref="C8:C9"/>
    <mergeCell ref="D7:E7"/>
    <mergeCell ref="C4:C6"/>
    <mergeCell ref="O1:P1"/>
    <mergeCell ref="P4:P5"/>
    <mergeCell ref="C2:P2"/>
    <mergeCell ref="A3:P3"/>
    <mergeCell ref="A4:A6"/>
    <mergeCell ref="B4:B6"/>
  </mergeCells>
  <printOptions horizontalCentered="1"/>
  <pageMargins left="0.75" right="0.75" top="1" bottom="1" header="0.25" footer="0.25"/>
  <pageSetup horizontalDpi="300" verticalDpi="300" orientation="landscape" paperSize="9" scale="75" r:id="rId1"/>
  <headerFooter alignWithMargins="0">
    <oddHeader>&amp;R&amp;"Arial,Bold"&amp;8APLICATIE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="140" zoomScaleNormal="140" zoomScalePageLayoutView="0" workbookViewId="0" topLeftCell="A1">
      <selection activeCell="G14" sqref="G14"/>
    </sheetView>
  </sheetViews>
  <sheetFormatPr defaultColWidth="9.140625" defaultRowHeight="12.75"/>
  <cols>
    <col min="1" max="1" width="4.140625" style="0" bestFit="1" customWidth="1"/>
    <col min="2" max="2" width="19.140625" style="0" customWidth="1"/>
    <col min="3" max="3" width="18.00390625" style="0" customWidth="1"/>
    <col min="4" max="4" width="14.00390625" style="0" customWidth="1"/>
    <col min="5" max="6" width="11.57421875" style="0" bestFit="1" customWidth="1"/>
    <col min="7" max="7" width="14.00390625" style="0" customWidth="1"/>
    <col min="8" max="9" width="11.57421875" style="0" bestFit="1" customWidth="1"/>
    <col min="10" max="10" width="0.71875" style="0" customWidth="1"/>
    <col min="11" max="11" width="8.8515625" style="0" customWidth="1"/>
  </cols>
  <sheetData>
    <row r="1" spans="1:9" ht="12.75">
      <c r="A1" s="213"/>
      <c r="B1" s="248" t="s">
        <v>169</v>
      </c>
      <c r="C1" s="213"/>
      <c r="D1" s="213"/>
      <c r="E1" s="213"/>
      <c r="F1" s="213"/>
      <c r="G1" s="213"/>
      <c r="H1" s="213"/>
      <c r="I1" s="213"/>
    </row>
    <row r="2" spans="1:9" ht="12.75">
      <c r="A2" s="213"/>
      <c r="B2" s="249" t="s">
        <v>72</v>
      </c>
      <c r="C2" s="336">
        <v>44926</v>
      </c>
      <c r="D2" s="213"/>
      <c r="E2" s="213"/>
      <c r="F2" s="213"/>
      <c r="G2" s="213"/>
      <c r="H2" s="213"/>
      <c r="I2" s="213"/>
    </row>
    <row r="3" spans="1:9" ht="52.5" customHeight="1">
      <c r="A3" s="521" t="s">
        <v>407</v>
      </c>
      <c r="B3" s="521"/>
      <c r="C3" s="521"/>
      <c r="D3" s="521"/>
      <c r="E3" s="521"/>
      <c r="F3" s="521"/>
      <c r="G3" s="521"/>
      <c r="H3" s="521"/>
      <c r="I3" s="521"/>
    </row>
    <row r="4" spans="1:9" ht="12.75">
      <c r="A4" s="87"/>
      <c r="B4" s="522"/>
      <c r="C4" s="522"/>
      <c r="D4" s="214"/>
      <c r="E4" s="214"/>
      <c r="F4" s="214"/>
      <c r="G4" s="214"/>
      <c r="H4" s="214"/>
      <c r="I4" s="214"/>
    </row>
    <row r="5" spans="1:10" ht="45" customHeight="1" thickBot="1">
      <c r="A5" s="523" t="s">
        <v>131</v>
      </c>
      <c r="B5" s="525" t="s">
        <v>75</v>
      </c>
      <c r="C5" s="235" t="s">
        <v>138</v>
      </c>
      <c r="D5" s="518" t="s">
        <v>141</v>
      </c>
      <c r="E5" s="519"/>
      <c r="F5" s="520"/>
      <c r="G5" s="518" t="s">
        <v>142</v>
      </c>
      <c r="H5" s="519"/>
      <c r="I5" s="520"/>
      <c r="J5" s="270"/>
    </row>
    <row r="6" spans="1:13" s="101" customFormat="1" ht="36.75" customHeight="1" thickBot="1">
      <c r="A6" s="524"/>
      <c r="B6" s="526"/>
      <c r="C6" s="219" t="s">
        <v>124</v>
      </c>
      <c r="D6" s="255" t="s">
        <v>143</v>
      </c>
      <c r="E6" s="247" t="s">
        <v>139</v>
      </c>
      <c r="F6" s="247" t="s">
        <v>140</v>
      </c>
      <c r="G6" s="255" t="s">
        <v>144</v>
      </c>
      <c r="H6" s="247" t="s">
        <v>139</v>
      </c>
      <c r="I6" s="247" t="s">
        <v>140</v>
      </c>
      <c r="J6" s="271"/>
      <c r="K6" s="277" t="s">
        <v>182</v>
      </c>
      <c r="L6" s="278" t="s">
        <v>183</v>
      </c>
      <c r="M6" s="277" t="s">
        <v>184</v>
      </c>
    </row>
    <row r="7" spans="1:11" ht="13.5" customHeight="1" thickBot="1">
      <c r="A7" s="266">
        <v>0</v>
      </c>
      <c r="B7" s="266">
        <v>1</v>
      </c>
      <c r="C7" s="266" t="s">
        <v>161</v>
      </c>
      <c r="D7" s="266" t="s">
        <v>125</v>
      </c>
      <c r="E7" s="266">
        <v>4</v>
      </c>
      <c r="F7" s="266">
        <v>5</v>
      </c>
      <c r="G7" s="266" t="s">
        <v>126</v>
      </c>
      <c r="H7" s="266">
        <v>7</v>
      </c>
      <c r="I7" s="266">
        <v>8</v>
      </c>
      <c r="J7" s="270"/>
      <c r="K7" s="273"/>
    </row>
    <row r="8" spans="1:13" s="253" customFormat="1" ht="13.5" thickBot="1">
      <c r="A8" s="254">
        <v>1</v>
      </c>
      <c r="B8" s="215" t="s">
        <v>277</v>
      </c>
      <c r="C8" s="251">
        <f>D8+G8</f>
        <v>13700</v>
      </c>
      <c r="D8" s="251">
        <f>E8+F8</f>
        <v>1231</v>
      </c>
      <c r="E8" s="252">
        <v>524</v>
      </c>
      <c r="F8" s="252">
        <v>707</v>
      </c>
      <c r="G8" s="251">
        <f>H8+I8</f>
        <v>12469</v>
      </c>
      <c r="H8" s="252">
        <v>5265</v>
      </c>
      <c r="I8" s="252">
        <v>7204</v>
      </c>
      <c r="J8" s="272"/>
      <c r="K8" s="274" t="b">
        <f>IF(C8='N 1 aplicatie'!P7,C8='N 1 aplicatie'!P7)</f>
        <v>1</v>
      </c>
      <c r="L8" s="274" t="b">
        <f>IF(,D8='N 1 aplicatie'!P8,D8='N 1 aplicatie'!P8)</f>
        <v>1</v>
      </c>
      <c r="M8" s="274" t="b">
        <f>IF(,G8='N 1 aplicatie'!P9,G8='N 1 aplicatie'!P9)</f>
        <v>1</v>
      </c>
    </row>
  </sheetData>
  <sheetProtection/>
  <mergeCells count="6">
    <mergeCell ref="G5:I5"/>
    <mergeCell ref="A3:I3"/>
    <mergeCell ref="B4:C4"/>
    <mergeCell ref="A5:A6"/>
    <mergeCell ref="B5:B6"/>
    <mergeCell ref="D5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02"/>
  <sheetViews>
    <sheetView zoomScalePageLayoutView="0" workbookViewId="0" topLeftCell="A1">
      <pane xSplit="4" ySplit="9" topLeftCell="E68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36" sqref="E36:AR54"/>
    </sheetView>
  </sheetViews>
  <sheetFormatPr defaultColWidth="9.140625" defaultRowHeight="12.75"/>
  <cols>
    <col min="1" max="1" width="7.00390625" style="0" customWidth="1"/>
    <col min="2" max="2" width="4.140625" style="94" customWidth="1"/>
    <col min="3" max="3" width="13.00390625" style="0" customWidth="1"/>
    <col min="4" max="4" width="7.421875" style="0" bestFit="1" customWidth="1"/>
    <col min="5" max="5" width="6.57421875" style="0" customWidth="1"/>
    <col min="6" max="6" width="6.28125" style="0" bestFit="1" customWidth="1"/>
    <col min="7" max="7" width="5.28125" style="94" bestFit="1" customWidth="1"/>
    <col min="8" max="8" width="4.140625" style="0" bestFit="1" customWidth="1"/>
    <col min="9" max="9" width="5.28125" style="0" bestFit="1" customWidth="1"/>
    <col min="10" max="10" width="5.7109375" style="0" bestFit="1" customWidth="1"/>
    <col min="11" max="11" width="5.28125" style="0" bestFit="1" customWidth="1"/>
    <col min="12" max="12" width="6.140625" style="0" customWidth="1"/>
    <col min="13" max="13" width="4.7109375" style="0" customWidth="1"/>
    <col min="14" max="14" width="5.28125" style="0" bestFit="1" customWidth="1"/>
    <col min="15" max="16" width="4.7109375" style="0" customWidth="1"/>
    <col min="17" max="18" width="5.28125" style="0" bestFit="1" customWidth="1"/>
    <col min="19" max="20" width="4.7109375" style="0" customWidth="1"/>
    <col min="21" max="22" width="5.28125" style="0" bestFit="1" customWidth="1"/>
    <col min="23" max="24" width="4.7109375" style="0" customWidth="1"/>
    <col min="25" max="25" width="4.57421875" style="0" bestFit="1" customWidth="1"/>
    <col min="26" max="26" width="5.28125" style="0" bestFit="1" customWidth="1"/>
    <col min="27" max="27" width="4.7109375" style="0" customWidth="1"/>
    <col min="28" max="28" width="4.140625" style="0" bestFit="1" customWidth="1"/>
    <col min="29" max="29" width="5.28125" style="0" bestFit="1" customWidth="1"/>
    <col min="30" max="30" width="5.7109375" style="0" bestFit="1" customWidth="1"/>
    <col min="31" max="31" width="5.28125" style="0" bestFit="1" customWidth="1"/>
    <col min="32" max="44" width="4.7109375" style="0" customWidth="1"/>
  </cols>
  <sheetData>
    <row r="1" spans="1:44" ht="12.75">
      <c r="A1" s="259" t="s">
        <v>16</v>
      </c>
      <c r="B1" s="260" t="s">
        <v>18</v>
      </c>
      <c r="C1" s="261"/>
      <c r="D1" s="261"/>
      <c r="E1" s="261"/>
      <c r="F1" s="261"/>
      <c r="G1" s="474"/>
      <c r="H1" s="261"/>
      <c r="I1" s="261"/>
      <c r="J1" s="261"/>
      <c r="K1" s="261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</row>
    <row r="2" spans="1:44" ht="12.75">
      <c r="A2" s="83"/>
      <c r="B2" s="84"/>
      <c r="C2" s="85" t="s">
        <v>33</v>
      </c>
      <c r="D2" s="548" t="s">
        <v>170</v>
      </c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548"/>
      <c r="AM2" s="548"/>
      <c r="AN2" s="548"/>
      <c r="AO2" s="548"/>
      <c r="AP2" s="548"/>
      <c r="AQ2" s="548"/>
      <c r="AR2" s="548"/>
    </row>
    <row r="3" spans="1:44" s="88" customFormat="1" ht="12.75">
      <c r="A3" s="86"/>
      <c r="B3" s="539">
        <v>44926</v>
      </c>
      <c r="C3" s="539"/>
      <c r="D3" s="546" t="s">
        <v>35</v>
      </c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547"/>
      <c r="AK3" s="547"/>
      <c r="AL3" s="547"/>
      <c r="AM3" s="547"/>
      <c r="AN3" s="547"/>
      <c r="AO3" s="547"/>
      <c r="AP3" s="547"/>
      <c r="AQ3" s="547"/>
      <c r="AR3" s="547"/>
    </row>
    <row r="4" spans="1:44" s="88" customFormat="1" ht="12" thickBot="1">
      <c r="A4" s="86"/>
      <c r="B4" s="177" t="s">
        <v>167</v>
      </c>
      <c r="C4" s="86"/>
      <c r="D4" s="86"/>
      <c r="E4" s="86"/>
      <c r="F4" s="86"/>
      <c r="G4" s="89"/>
      <c r="H4" s="86"/>
      <c r="I4" s="91"/>
      <c r="J4" s="9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</row>
    <row r="5" spans="1:44" s="88" customFormat="1" ht="17.25" customHeight="1" thickBot="1">
      <c r="A5" s="86"/>
      <c r="B5" s="89"/>
      <c r="C5" s="92" t="s">
        <v>393</v>
      </c>
      <c r="D5" s="540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2"/>
      <c r="T5" s="93"/>
      <c r="U5" s="93"/>
      <c r="V5" s="93"/>
      <c r="W5" s="80" t="s">
        <v>408</v>
      </c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</row>
    <row r="6" spans="1:44" ht="12" customHeight="1">
      <c r="A6" s="83"/>
      <c r="B6" s="84"/>
      <c r="C6" s="83"/>
      <c r="D6" s="83"/>
      <c r="E6" s="83"/>
      <c r="F6" s="83"/>
      <c r="G6" s="84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</row>
    <row r="7" spans="5:44" ht="12.75" hidden="1">
      <c r="E7" s="95"/>
      <c r="F7" s="95"/>
      <c r="G7" s="473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</row>
    <row r="8" spans="1:44" s="101" customFormat="1" ht="45.75" customHeight="1">
      <c r="A8" s="549" t="s">
        <v>36</v>
      </c>
      <c r="B8" s="96" t="s">
        <v>37</v>
      </c>
      <c r="C8" s="97" t="s">
        <v>38</v>
      </c>
      <c r="D8" s="551" t="s">
        <v>39</v>
      </c>
      <c r="E8" s="98" t="s">
        <v>10</v>
      </c>
      <c r="F8" s="99" t="s">
        <v>11</v>
      </c>
      <c r="G8" s="130" t="s">
        <v>12</v>
      </c>
      <c r="H8" s="100" t="s">
        <v>27</v>
      </c>
      <c r="I8" s="98" t="s">
        <v>10</v>
      </c>
      <c r="J8" s="99" t="s">
        <v>11</v>
      </c>
      <c r="K8" s="130" t="s">
        <v>12</v>
      </c>
      <c r="L8" s="100" t="s">
        <v>27</v>
      </c>
      <c r="M8" s="98" t="s">
        <v>10</v>
      </c>
      <c r="N8" s="99" t="s">
        <v>11</v>
      </c>
      <c r="O8" s="130" t="s">
        <v>12</v>
      </c>
      <c r="P8" s="100" t="s">
        <v>27</v>
      </c>
      <c r="Q8" s="98" t="s">
        <v>10</v>
      </c>
      <c r="R8" s="99" t="s">
        <v>11</v>
      </c>
      <c r="S8" s="130" t="s">
        <v>12</v>
      </c>
      <c r="T8" s="100" t="s">
        <v>27</v>
      </c>
      <c r="U8" s="98" t="s">
        <v>10</v>
      </c>
      <c r="V8" s="99" t="s">
        <v>11</v>
      </c>
      <c r="W8" s="130" t="s">
        <v>12</v>
      </c>
      <c r="X8" s="100" t="s">
        <v>27</v>
      </c>
      <c r="Y8" s="98" t="s">
        <v>10</v>
      </c>
      <c r="Z8" s="99" t="s">
        <v>11</v>
      </c>
      <c r="AA8" s="130" t="s">
        <v>12</v>
      </c>
      <c r="AB8" s="100" t="s">
        <v>27</v>
      </c>
      <c r="AC8" s="98" t="s">
        <v>10</v>
      </c>
      <c r="AD8" s="99" t="s">
        <v>11</v>
      </c>
      <c r="AE8" s="130" t="s">
        <v>12</v>
      </c>
      <c r="AF8" s="100" t="s">
        <v>27</v>
      </c>
      <c r="AG8" s="98" t="s">
        <v>10</v>
      </c>
      <c r="AH8" s="99" t="s">
        <v>11</v>
      </c>
      <c r="AI8" s="130" t="s">
        <v>12</v>
      </c>
      <c r="AJ8" s="100" t="s">
        <v>27</v>
      </c>
      <c r="AK8" s="98" t="s">
        <v>10</v>
      </c>
      <c r="AL8" s="99" t="s">
        <v>11</v>
      </c>
      <c r="AM8" s="130" t="s">
        <v>12</v>
      </c>
      <c r="AN8" s="100" t="s">
        <v>27</v>
      </c>
      <c r="AO8" s="98" t="s">
        <v>10</v>
      </c>
      <c r="AP8" s="99" t="s">
        <v>11</v>
      </c>
      <c r="AQ8" s="130" t="s">
        <v>12</v>
      </c>
      <c r="AR8" s="100" t="s">
        <v>27</v>
      </c>
    </row>
    <row r="9" spans="1:44" s="101" customFormat="1" ht="23.25" thickBot="1">
      <c r="A9" s="550"/>
      <c r="B9" s="102" t="s">
        <v>19</v>
      </c>
      <c r="C9" s="97" t="s">
        <v>40</v>
      </c>
      <c r="D9" s="552"/>
      <c r="E9" s="543" t="s">
        <v>41</v>
      </c>
      <c r="F9" s="544"/>
      <c r="G9" s="544"/>
      <c r="H9" s="545"/>
      <c r="I9" s="543" t="s">
        <v>1</v>
      </c>
      <c r="J9" s="544"/>
      <c r="K9" s="544"/>
      <c r="L9" s="545"/>
      <c r="M9" s="543" t="s">
        <v>2</v>
      </c>
      <c r="N9" s="544"/>
      <c r="O9" s="544"/>
      <c r="P9" s="545"/>
      <c r="Q9" s="543" t="s">
        <v>3</v>
      </c>
      <c r="R9" s="544"/>
      <c r="S9" s="544"/>
      <c r="T9" s="545"/>
      <c r="U9" s="543" t="s">
        <v>188</v>
      </c>
      <c r="V9" s="544"/>
      <c r="W9" s="544"/>
      <c r="X9" s="545"/>
      <c r="Y9" s="543" t="s">
        <v>179</v>
      </c>
      <c r="Z9" s="544"/>
      <c r="AA9" s="544"/>
      <c r="AB9" s="545"/>
      <c r="AC9" s="543" t="s">
        <v>4</v>
      </c>
      <c r="AD9" s="544"/>
      <c r="AE9" s="544"/>
      <c r="AF9" s="545"/>
      <c r="AG9" s="543" t="s">
        <v>181</v>
      </c>
      <c r="AH9" s="544"/>
      <c r="AI9" s="544"/>
      <c r="AJ9" s="545"/>
      <c r="AK9" s="543" t="s">
        <v>42</v>
      </c>
      <c r="AL9" s="544"/>
      <c r="AM9" s="544"/>
      <c r="AN9" s="545"/>
      <c r="AO9" s="543" t="s">
        <v>180</v>
      </c>
      <c r="AP9" s="544"/>
      <c r="AQ9" s="544"/>
      <c r="AR9" s="545"/>
    </row>
    <row r="10" spans="1:44" ht="13.5" thickBot="1">
      <c r="A10" s="103"/>
      <c r="B10" s="104">
        <v>0</v>
      </c>
      <c r="C10" s="105" t="s">
        <v>43</v>
      </c>
      <c r="D10" s="106"/>
      <c r="E10" s="106"/>
      <c r="F10" s="106"/>
      <c r="G10" s="475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</row>
    <row r="11" spans="1:44" s="101" customFormat="1" ht="26.25" thickBot="1">
      <c r="A11" s="107">
        <f>$A$10</f>
        <v>0</v>
      </c>
      <c r="B11" s="108">
        <v>1</v>
      </c>
      <c r="C11" s="109" t="s">
        <v>17</v>
      </c>
      <c r="D11" s="236">
        <f>SUM(E11:AR11)</f>
        <v>13700</v>
      </c>
      <c r="E11" s="533">
        <f>E55+F55+G55+H55</f>
        <v>2809</v>
      </c>
      <c r="F11" s="534"/>
      <c r="G11" s="534"/>
      <c r="H11" s="535"/>
      <c r="I11" s="533">
        <f>I55+J55+K55+L55</f>
        <v>3275</v>
      </c>
      <c r="J11" s="534"/>
      <c r="K11" s="534"/>
      <c r="L11" s="535"/>
      <c r="M11" s="533">
        <f>M55+N55+O55+P55</f>
        <v>377</v>
      </c>
      <c r="N11" s="534"/>
      <c r="O11" s="534"/>
      <c r="P11" s="535"/>
      <c r="Q11" s="533">
        <f>Q55+R55+S55+T55</f>
        <v>1474</v>
      </c>
      <c r="R11" s="534"/>
      <c r="S11" s="534"/>
      <c r="T11" s="535"/>
      <c r="U11" s="533">
        <f>U55+V55+W55+X55</f>
        <v>1752</v>
      </c>
      <c r="V11" s="534"/>
      <c r="W11" s="534"/>
      <c r="X11" s="535"/>
      <c r="Y11" s="533">
        <f>Y55+Z55+AA55+AB55</f>
        <v>558</v>
      </c>
      <c r="Z11" s="534"/>
      <c r="AA11" s="534"/>
      <c r="AB11" s="535"/>
      <c r="AC11" s="533">
        <f>AC55+AD55+AE55+AF55</f>
        <v>3429</v>
      </c>
      <c r="AD11" s="534"/>
      <c r="AE11" s="534"/>
      <c r="AF11" s="535"/>
      <c r="AG11" s="533">
        <f>AG55+AH55+AI55+AJ55</f>
        <v>24</v>
      </c>
      <c r="AH11" s="534"/>
      <c r="AI11" s="534"/>
      <c r="AJ11" s="535"/>
      <c r="AK11" s="533">
        <f>AK55+AL55+AM55+AN55</f>
        <v>0</v>
      </c>
      <c r="AL11" s="534"/>
      <c r="AM11" s="534"/>
      <c r="AN11" s="535"/>
      <c r="AO11" s="533">
        <f>AO55+AP55+AQ55+AR55</f>
        <v>2</v>
      </c>
      <c r="AP11" s="534"/>
      <c r="AQ11" s="534"/>
      <c r="AR11" s="535"/>
    </row>
    <row r="12" spans="1:44" ht="12.75">
      <c r="A12" s="107">
        <f aca="true" t="shared" si="0" ref="A12:A75">$A$10</f>
        <v>0</v>
      </c>
      <c r="B12" s="111"/>
      <c r="C12" s="112" t="s">
        <v>44</v>
      </c>
      <c r="D12" s="237">
        <v>1</v>
      </c>
      <c r="E12" s="237">
        <v>2</v>
      </c>
      <c r="F12" s="237">
        <v>3</v>
      </c>
      <c r="G12" s="237">
        <v>4</v>
      </c>
      <c r="H12" s="237">
        <v>5</v>
      </c>
      <c r="I12" s="237">
        <v>6</v>
      </c>
      <c r="J12" s="237">
        <v>7</v>
      </c>
      <c r="K12" s="237">
        <v>8</v>
      </c>
      <c r="L12" s="237">
        <v>9</v>
      </c>
      <c r="M12" s="237">
        <v>10</v>
      </c>
      <c r="N12" s="237">
        <v>11</v>
      </c>
      <c r="O12" s="237">
        <v>12</v>
      </c>
      <c r="P12" s="237">
        <v>13</v>
      </c>
      <c r="Q12" s="237">
        <v>14</v>
      </c>
      <c r="R12" s="237">
        <v>15</v>
      </c>
      <c r="S12" s="237">
        <v>16</v>
      </c>
      <c r="T12" s="237">
        <v>17</v>
      </c>
      <c r="U12" s="237">
        <v>18</v>
      </c>
      <c r="V12" s="237">
        <v>19</v>
      </c>
      <c r="W12" s="237">
        <v>20</v>
      </c>
      <c r="X12" s="237">
        <v>21</v>
      </c>
      <c r="Y12" s="237">
        <v>22</v>
      </c>
      <c r="Z12" s="237">
        <v>23</v>
      </c>
      <c r="AA12" s="237">
        <v>24</v>
      </c>
      <c r="AB12" s="237">
        <v>25</v>
      </c>
      <c r="AC12" s="237">
        <v>26</v>
      </c>
      <c r="AD12" s="237">
        <v>27</v>
      </c>
      <c r="AE12" s="237">
        <v>28</v>
      </c>
      <c r="AF12" s="237">
        <v>29</v>
      </c>
      <c r="AG12" s="237">
        <v>30</v>
      </c>
      <c r="AH12" s="237">
        <v>31</v>
      </c>
      <c r="AI12" s="237">
        <v>32</v>
      </c>
      <c r="AJ12" s="237">
        <v>33</v>
      </c>
      <c r="AK12" s="237">
        <v>34</v>
      </c>
      <c r="AL12" s="237">
        <v>35</v>
      </c>
      <c r="AM12" s="237">
        <v>36</v>
      </c>
      <c r="AN12" s="237">
        <v>37</v>
      </c>
      <c r="AO12" s="237">
        <v>38</v>
      </c>
      <c r="AP12" s="237">
        <v>39</v>
      </c>
      <c r="AQ12" s="237">
        <v>40</v>
      </c>
      <c r="AR12" s="237">
        <v>41</v>
      </c>
    </row>
    <row r="13" spans="1:44" ht="13.5" thickBot="1">
      <c r="A13" s="107">
        <f t="shared" si="0"/>
        <v>0</v>
      </c>
      <c r="B13" s="113"/>
      <c r="C13" s="114" t="s">
        <v>153</v>
      </c>
      <c r="D13" s="115"/>
      <c r="E13" s="115"/>
      <c r="F13" s="115"/>
      <c r="G13" s="476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</row>
    <row r="14" spans="1:44" s="101" customFormat="1" ht="37.5" thickBot="1">
      <c r="A14" s="107">
        <f t="shared" si="0"/>
        <v>0</v>
      </c>
      <c r="B14" s="108">
        <v>2</v>
      </c>
      <c r="C14" s="109" t="s">
        <v>45</v>
      </c>
      <c r="D14" s="110">
        <f aca="true" t="shared" si="1" ref="D14:AR14">SUM(D15:D33)</f>
        <v>7354</v>
      </c>
      <c r="E14" s="331">
        <f>SUM(E15:E33)</f>
        <v>426</v>
      </c>
      <c r="F14" s="288">
        <f>SUM(F15:F33)</f>
        <v>613</v>
      </c>
      <c r="G14" s="288">
        <f>SUM(G15:G33)</f>
        <v>323</v>
      </c>
      <c r="H14" s="332">
        <f>SUM(H15:H33)</f>
        <v>18</v>
      </c>
      <c r="I14" s="331">
        <f t="shared" si="1"/>
        <v>198</v>
      </c>
      <c r="J14" s="288">
        <f t="shared" si="1"/>
        <v>964</v>
      </c>
      <c r="K14" s="288">
        <f t="shared" si="1"/>
        <v>584</v>
      </c>
      <c r="L14" s="332">
        <f t="shared" si="1"/>
        <v>143</v>
      </c>
      <c r="M14" s="332">
        <f t="shared" si="1"/>
        <v>14</v>
      </c>
      <c r="N14" s="288">
        <f t="shared" si="1"/>
        <v>126</v>
      </c>
      <c r="O14" s="288">
        <f t="shared" si="1"/>
        <v>36</v>
      </c>
      <c r="P14" s="332">
        <f t="shared" si="1"/>
        <v>6</v>
      </c>
      <c r="Q14" s="331">
        <f t="shared" si="1"/>
        <v>358</v>
      </c>
      <c r="R14" s="288">
        <f t="shared" si="1"/>
        <v>457</v>
      </c>
      <c r="S14" s="288">
        <f t="shared" si="1"/>
        <v>92</v>
      </c>
      <c r="T14" s="332">
        <f t="shared" si="1"/>
        <v>15</v>
      </c>
      <c r="U14" s="331">
        <f t="shared" si="1"/>
        <v>525</v>
      </c>
      <c r="V14" s="288">
        <f t="shared" si="1"/>
        <v>224</v>
      </c>
      <c r="W14" s="288">
        <f t="shared" si="1"/>
        <v>116</v>
      </c>
      <c r="X14" s="288">
        <f t="shared" si="1"/>
        <v>33</v>
      </c>
      <c r="Y14" s="331">
        <f t="shared" si="1"/>
        <v>47</v>
      </c>
      <c r="Z14" s="288">
        <f t="shared" si="1"/>
        <v>226</v>
      </c>
      <c r="AA14" s="288">
        <f t="shared" si="1"/>
        <v>20</v>
      </c>
      <c r="AB14" s="332">
        <f t="shared" si="1"/>
        <v>7</v>
      </c>
      <c r="AC14" s="331">
        <f t="shared" si="1"/>
        <v>702</v>
      </c>
      <c r="AD14" s="288">
        <f t="shared" si="1"/>
        <v>738</v>
      </c>
      <c r="AE14" s="288">
        <f t="shared" si="1"/>
        <v>296</v>
      </c>
      <c r="AF14" s="332">
        <f t="shared" si="1"/>
        <v>34</v>
      </c>
      <c r="AG14" s="331">
        <f t="shared" si="1"/>
        <v>7</v>
      </c>
      <c r="AH14" s="288">
        <f t="shared" si="1"/>
        <v>5</v>
      </c>
      <c r="AI14" s="288">
        <f t="shared" si="1"/>
        <v>0</v>
      </c>
      <c r="AJ14" s="332">
        <f t="shared" si="1"/>
        <v>0</v>
      </c>
      <c r="AK14" s="331">
        <f t="shared" si="1"/>
        <v>0</v>
      </c>
      <c r="AL14" s="288">
        <f t="shared" si="1"/>
        <v>0</v>
      </c>
      <c r="AM14" s="288">
        <f t="shared" si="1"/>
        <v>0</v>
      </c>
      <c r="AN14" s="332">
        <f t="shared" si="1"/>
        <v>0</v>
      </c>
      <c r="AO14" s="331">
        <f t="shared" si="1"/>
        <v>0</v>
      </c>
      <c r="AP14" s="288">
        <f t="shared" si="1"/>
        <v>1</v>
      </c>
      <c r="AQ14" s="288">
        <f t="shared" si="1"/>
        <v>0</v>
      </c>
      <c r="AR14" s="332">
        <f t="shared" si="1"/>
        <v>0</v>
      </c>
    </row>
    <row r="15" spans="1:57" ht="13.5">
      <c r="A15" s="107">
        <f t="shared" si="0"/>
        <v>0</v>
      </c>
      <c r="B15" s="116">
        <v>3</v>
      </c>
      <c r="C15" s="117" t="s">
        <v>46</v>
      </c>
      <c r="D15" s="328">
        <f aca="true" t="shared" si="2" ref="D15:D33">SUM(E15:AR15)</f>
        <v>147</v>
      </c>
      <c r="E15" s="493">
        <v>5</v>
      </c>
      <c r="F15" s="493">
        <v>5</v>
      </c>
      <c r="G15" s="493">
        <v>3</v>
      </c>
      <c r="H15" s="493">
        <v>2</v>
      </c>
      <c r="I15" s="493">
        <v>9</v>
      </c>
      <c r="J15" s="493">
        <v>15</v>
      </c>
      <c r="K15" s="493">
        <v>8</v>
      </c>
      <c r="L15" s="493">
        <v>24</v>
      </c>
      <c r="M15" s="493">
        <v>4</v>
      </c>
      <c r="N15" s="493">
        <v>0</v>
      </c>
      <c r="O15" s="493">
        <v>0</v>
      </c>
      <c r="P15" s="493">
        <v>0</v>
      </c>
      <c r="Q15" s="494">
        <v>2</v>
      </c>
      <c r="R15" s="494">
        <v>0</v>
      </c>
      <c r="S15" s="494">
        <v>1</v>
      </c>
      <c r="T15" s="494">
        <v>0</v>
      </c>
      <c r="U15" s="494">
        <v>17</v>
      </c>
      <c r="V15" s="494">
        <v>4</v>
      </c>
      <c r="W15" s="494">
        <v>8</v>
      </c>
      <c r="X15" s="494">
        <v>14</v>
      </c>
      <c r="Y15" s="493">
        <v>0</v>
      </c>
      <c r="Z15" s="493">
        <v>1</v>
      </c>
      <c r="AA15" s="493">
        <v>0</v>
      </c>
      <c r="AB15" s="493">
        <v>3</v>
      </c>
      <c r="AC15" s="493">
        <v>7</v>
      </c>
      <c r="AD15" s="493">
        <v>3</v>
      </c>
      <c r="AE15" s="493">
        <v>4</v>
      </c>
      <c r="AF15" s="493">
        <v>8</v>
      </c>
      <c r="AG15" s="493">
        <v>0</v>
      </c>
      <c r="AH15" s="493">
        <v>0</v>
      </c>
      <c r="AI15" s="493">
        <v>0</v>
      </c>
      <c r="AJ15" s="493">
        <v>0</v>
      </c>
      <c r="AK15" s="493">
        <v>0</v>
      </c>
      <c r="AL15" s="493">
        <v>0</v>
      </c>
      <c r="AM15" s="493">
        <v>0</v>
      </c>
      <c r="AN15" s="493">
        <v>0</v>
      </c>
      <c r="AO15" s="493">
        <v>0</v>
      </c>
      <c r="AP15" s="493">
        <v>0</v>
      </c>
      <c r="AQ15" s="493">
        <v>0</v>
      </c>
      <c r="AR15" s="493">
        <v>0</v>
      </c>
      <c r="AS15" s="490"/>
      <c r="AT15" s="490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</row>
    <row r="16" spans="1:57" ht="13.5">
      <c r="A16" s="107">
        <f t="shared" si="0"/>
        <v>0</v>
      </c>
      <c r="B16" s="116">
        <v>4</v>
      </c>
      <c r="C16" s="118" t="s">
        <v>47</v>
      </c>
      <c r="D16" s="329">
        <f t="shared" si="2"/>
        <v>138</v>
      </c>
      <c r="E16" s="493">
        <v>6</v>
      </c>
      <c r="F16" s="493">
        <v>3</v>
      </c>
      <c r="G16" s="493">
        <v>4</v>
      </c>
      <c r="H16" s="493">
        <v>1</v>
      </c>
      <c r="I16" s="493">
        <v>17</v>
      </c>
      <c r="J16" s="493">
        <v>8</v>
      </c>
      <c r="K16" s="493">
        <v>11</v>
      </c>
      <c r="L16" s="493">
        <v>10</v>
      </c>
      <c r="M16" s="493">
        <v>6</v>
      </c>
      <c r="N16" s="493">
        <v>2</v>
      </c>
      <c r="O16" s="493">
        <v>1</v>
      </c>
      <c r="P16" s="493">
        <v>0</v>
      </c>
      <c r="Q16" s="494">
        <v>0</v>
      </c>
      <c r="R16" s="494">
        <v>2</v>
      </c>
      <c r="S16" s="494">
        <v>1</v>
      </c>
      <c r="T16" s="494">
        <v>0</v>
      </c>
      <c r="U16" s="494">
        <v>23</v>
      </c>
      <c r="V16" s="494">
        <v>6</v>
      </c>
      <c r="W16" s="494">
        <v>18</v>
      </c>
      <c r="X16" s="494">
        <v>1</v>
      </c>
      <c r="Y16" s="493">
        <v>3</v>
      </c>
      <c r="Z16" s="493">
        <v>0</v>
      </c>
      <c r="AA16" s="493">
        <v>0</v>
      </c>
      <c r="AB16" s="493">
        <v>0</v>
      </c>
      <c r="AC16" s="493">
        <v>6</v>
      </c>
      <c r="AD16" s="493">
        <v>5</v>
      </c>
      <c r="AE16" s="493">
        <v>4</v>
      </c>
      <c r="AF16" s="493">
        <v>0</v>
      </c>
      <c r="AG16" s="493">
        <v>0</v>
      </c>
      <c r="AH16" s="493">
        <v>0</v>
      </c>
      <c r="AI16" s="493">
        <v>0</v>
      </c>
      <c r="AJ16" s="493">
        <v>0</v>
      </c>
      <c r="AK16" s="493">
        <v>0</v>
      </c>
      <c r="AL16" s="493">
        <v>0</v>
      </c>
      <c r="AM16" s="493">
        <v>0</v>
      </c>
      <c r="AN16" s="493">
        <v>0</v>
      </c>
      <c r="AO16" s="493">
        <v>0</v>
      </c>
      <c r="AP16" s="493">
        <v>0</v>
      </c>
      <c r="AQ16" s="493">
        <v>0</v>
      </c>
      <c r="AR16" s="493">
        <v>0</v>
      </c>
      <c r="AS16" s="490"/>
      <c r="AT16" s="490"/>
      <c r="AU16" s="452"/>
      <c r="AV16" s="452"/>
      <c r="AW16" s="452"/>
      <c r="AX16" s="452"/>
      <c r="AY16" s="452"/>
      <c r="AZ16" s="452"/>
      <c r="BA16" s="452"/>
      <c r="BB16" s="452"/>
      <c r="BC16" s="452"/>
      <c r="BD16" s="452"/>
      <c r="BE16" s="452"/>
    </row>
    <row r="17" spans="1:57" ht="13.5">
      <c r="A17" s="107">
        <f t="shared" si="0"/>
        <v>0</v>
      </c>
      <c r="B17" s="116">
        <v>5</v>
      </c>
      <c r="C17" s="118" t="s">
        <v>48</v>
      </c>
      <c r="D17" s="329">
        <f t="shared" si="2"/>
        <v>162</v>
      </c>
      <c r="E17" s="493">
        <v>2</v>
      </c>
      <c r="F17" s="493">
        <v>4</v>
      </c>
      <c r="G17" s="493">
        <v>8</v>
      </c>
      <c r="H17" s="493">
        <v>0</v>
      </c>
      <c r="I17" s="493">
        <v>37</v>
      </c>
      <c r="J17" s="493">
        <v>7</v>
      </c>
      <c r="K17" s="493">
        <v>9</v>
      </c>
      <c r="L17" s="493">
        <v>2</v>
      </c>
      <c r="M17" s="493">
        <v>3</v>
      </c>
      <c r="N17" s="493">
        <v>1</v>
      </c>
      <c r="O17" s="493">
        <v>3</v>
      </c>
      <c r="P17" s="493">
        <v>0</v>
      </c>
      <c r="Q17" s="494">
        <v>4</v>
      </c>
      <c r="R17" s="494">
        <v>3</v>
      </c>
      <c r="S17" s="494">
        <v>1</v>
      </c>
      <c r="T17" s="494">
        <v>2</v>
      </c>
      <c r="U17" s="494">
        <v>23</v>
      </c>
      <c r="V17" s="494">
        <v>6</v>
      </c>
      <c r="W17" s="494">
        <v>17</v>
      </c>
      <c r="X17" s="494">
        <v>1</v>
      </c>
      <c r="Y17" s="493">
        <v>5</v>
      </c>
      <c r="Z17" s="493">
        <v>0</v>
      </c>
      <c r="AA17" s="493">
        <v>0</v>
      </c>
      <c r="AB17" s="493">
        <v>0</v>
      </c>
      <c r="AC17" s="493">
        <v>10</v>
      </c>
      <c r="AD17" s="493">
        <v>6</v>
      </c>
      <c r="AE17" s="493">
        <v>6</v>
      </c>
      <c r="AF17" s="493">
        <v>0</v>
      </c>
      <c r="AG17" s="493">
        <v>2</v>
      </c>
      <c r="AH17" s="493">
        <v>0</v>
      </c>
      <c r="AI17" s="493">
        <v>0</v>
      </c>
      <c r="AJ17" s="493">
        <v>0</v>
      </c>
      <c r="AK17" s="493">
        <v>0</v>
      </c>
      <c r="AL17" s="493">
        <v>0</v>
      </c>
      <c r="AM17" s="493">
        <v>0</v>
      </c>
      <c r="AN17" s="493">
        <v>0</v>
      </c>
      <c r="AO17" s="493">
        <v>0</v>
      </c>
      <c r="AP17" s="493">
        <v>0</v>
      </c>
      <c r="AQ17" s="493">
        <v>0</v>
      </c>
      <c r="AR17" s="493">
        <v>0</v>
      </c>
      <c r="AS17" s="490"/>
      <c r="AT17" s="490"/>
      <c r="AU17" s="452"/>
      <c r="AV17" s="452"/>
      <c r="AW17" s="452"/>
      <c r="AX17" s="452"/>
      <c r="AY17" s="452"/>
      <c r="AZ17" s="452"/>
      <c r="BA17" s="452"/>
      <c r="BB17" s="452"/>
      <c r="BC17" s="452"/>
      <c r="BD17" s="452"/>
      <c r="BE17" s="452"/>
    </row>
    <row r="18" spans="1:57" ht="13.5">
      <c r="A18" s="107">
        <f t="shared" si="0"/>
        <v>0</v>
      </c>
      <c r="B18" s="116">
        <v>6</v>
      </c>
      <c r="C18" s="118" t="s">
        <v>49</v>
      </c>
      <c r="D18" s="329">
        <f t="shared" si="2"/>
        <v>78</v>
      </c>
      <c r="E18" s="493">
        <v>1</v>
      </c>
      <c r="F18" s="493">
        <v>3</v>
      </c>
      <c r="G18" s="493">
        <v>1</v>
      </c>
      <c r="H18" s="493">
        <v>0</v>
      </c>
      <c r="I18" s="493">
        <v>14</v>
      </c>
      <c r="J18" s="493">
        <v>5</v>
      </c>
      <c r="K18" s="493">
        <v>5</v>
      </c>
      <c r="L18" s="493">
        <v>0</v>
      </c>
      <c r="M18" s="493">
        <v>1</v>
      </c>
      <c r="N18" s="493">
        <v>1</v>
      </c>
      <c r="O18" s="493">
        <v>0</v>
      </c>
      <c r="P18" s="493">
        <v>0</v>
      </c>
      <c r="Q18" s="494">
        <v>1</v>
      </c>
      <c r="R18" s="494">
        <v>0</v>
      </c>
      <c r="S18" s="494">
        <v>1</v>
      </c>
      <c r="T18" s="494">
        <v>0</v>
      </c>
      <c r="U18" s="494">
        <v>13</v>
      </c>
      <c r="V18" s="494">
        <v>3</v>
      </c>
      <c r="W18" s="494">
        <v>8</v>
      </c>
      <c r="X18" s="494">
        <v>0</v>
      </c>
      <c r="Y18" s="493">
        <v>6</v>
      </c>
      <c r="Z18" s="493">
        <v>2</v>
      </c>
      <c r="AA18" s="493">
        <v>0</v>
      </c>
      <c r="AB18" s="493">
        <v>0</v>
      </c>
      <c r="AC18" s="493">
        <v>6</v>
      </c>
      <c r="AD18" s="493">
        <v>2</v>
      </c>
      <c r="AE18" s="493">
        <v>4</v>
      </c>
      <c r="AF18" s="493">
        <v>0</v>
      </c>
      <c r="AG18" s="493">
        <v>1</v>
      </c>
      <c r="AH18" s="493">
        <v>0</v>
      </c>
      <c r="AI18" s="493">
        <v>0</v>
      </c>
      <c r="AJ18" s="493">
        <v>0</v>
      </c>
      <c r="AK18" s="493">
        <v>0</v>
      </c>
      <c r="AL18" s="493">
        <v>0</v>
      </c>
      <c r="AM18" s="493">
        <v>0</v>
      </c>
      <c r="AN18" s="493">
        <v>0</v>
      </c>
      <c r="AO18" s="493">
        <v>0</v>
      </c>
      <c r="AP18" s="493">
        <v>0</v>
      </c>
      <c r="AQ18" s="493">
        <v>0</v>
      </c>
      <c r="AR18" s="493">
        <v>0</v>
      </c>
      <c r="AS18" s="490"/>
      <c r="AT18" s="490"/>
      <c r="AU18" s="452"/>
      <c r="AV18" s="452"/>
      <c r="AW18" s="452"/>
      <c r="AX18" s="452"/>
      <c r="AY18" s="452"/>
      <c r="AZ18" s="452"/>
      <c r="BA18" s="452"/>
      <c r="BB18" s="452"/>
      <c r="BC18" s="452"/>
      <c r="BD18" s="452"/>
      <c r="BE18" s="452"/>
    </row>
    <row r="19" spans="1:57" ht="13.5">
      <c r="A19" s="107">
        <f t="shared" si="0"/>
        <v>0</v>
      </c>
      <c r="B19" s="116">
        <v>7</v>
      </c>
      <c r="C19" s="118" t="s">
        <v>50</v>
      </c>
      <c r="D19" s="329">
        <f t="shared" si="2"/>
        <v>47</v>
      </c>
      <c r="E19" s="493">
        <v>0</v>
      </c>
      <c r="F19" s="493">
        <v>2</v>
      </c>
      <c r="G19" s="493">
        <v>0</v>
      </c>
      <c r="H19" s="493">
        <v>0</v>
      </c>
      <c r="I19" s="493">
        <v>0</v>
      </c>
      <c r="J19" s="493">
        <v>13</v>
      </c>
      <c r="K19" s="493">
        <v>4</v>
      </c>
      <c r="L19" s="493">
        <v>0</v>
      </c>
      <c r="M19" s="493">
        <v>0</v>
      </c>
      <c r="N19" s="493">
        <v>1</v>
      </c>
      <c r="O19" s="493">
        <v>1</v>
      </c>
      <c r="P19" s="493">
        <v>0</v>
      </c>
      <c r="Q19" s="494">
        <v>0</v>
      </c>
      <c r="R19" s="494">
        <v>1</v>
      </c>
      <c r="S19" s="494">
        <v>1</v>
      </c>
      <c r="T19" s="494">
        <v>0</v>
      </c>
      <c r="U19" s="494">
        <v>3</v>
      </c>
      <c r="V19" s="494">
        <v>1</v>
      </c>
      <c r="W19" s="494">
        <v>0</v>
      </c>
      <c r="X19" s="494">
        <v>0</v>
      </c>
      <c r="Y19" s="493">
        <v>1</v>
      </c>
      <c r="Z19" s="493">
        <v>0</v>
      </c>
      <c r="AA19" s="493">
        <v>0</v>
      </c>
      <c r="AB19" s="493">
        <v>0</v>
      </c>
      <c r="AC19" s="493">
        <v>8</v>
      </c>
      <c r="AD19" s="493">
        <v>11</v>
      </c>
      <c r="AE19" s="493">
        <v>0</v>
      </c>
      <c r="AF19" s="493">
        <v>0</v>
      </c>
      <c r="AG19" s="493">
        <v>0</v>
      </c>
      <c r="AH19" s="493">
        <v>0</v>
      </c>
      <c r="AI19" s="493">
        <v>0</v>
      </c>
      <c r="AJ19" s="493">
        <v>0</v>
      </c>
      <c r="AK19" s="493">
        <v>0</v>
      </c>
      <c r="AL19" s="493">
        <v>0</v>
      </c>
      <c r="AM19" s="493">
        <v>0</v>
      </c>
      <c r="AN19" s="493">
        <v>0</v>
      </c>
      <c r="AO19" s="493">
        <v>0</v>
      </c>
      <c r="AP19" s="493">
        <v>0</v>
      </c>
      <c r="AQ19" s="493">
        <v>0</v>
      </c>
      <c r="AR19" s="493">
        <v>0</v>
      </c>
      <c r="AS19" s="490"/>
      <c r="AT19" s="490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</row>
    <row r="20" spans="1:57" ht="13.5">
      <c r="A20" s="107">
        <f t="shared" si="0"/>
        <v>0</v>
      </c>
      <c r="B20" s="116">
        <v>8</v>
      </c>
      <c r="C20" s="118" t="s">
        <v>51</v>
      </c>
      <c r="D20" s="329">
        <f t="shared" si="2"/>
        <v>131</v>
      </c>
      <c r="E20" s="493">
        <v>5</v>
      </c>
      <c r="F20" s="493">
        <v>12</v>
      </c>
      <c r="G20" s="493">
        <v>3</v>
      </c>
      <c r="H20" s="493">
        <v>0</v>
      </c>
      <c r="I20" s="493">
        <v>4</v>
      </c>
      <c r="J20" s="493">
        <v>21</v>
      </c>
      <c r="K20" s="493">
        <v>6</v>
      </c>
      <c r="L20" s="493">
        <v>1</v>
      </c>
      <c r="M20" s="493">
        <v>0</v>
      </c>
      <c r="N20" s="493">
        <v>5</v>
      </c>
      <c r="O20" s="493">
        <v>0</v>
      </c>
      <c r="P20" s="493">
        <v>0</v>
      </c>
      <c r="Q20" s="494">
        <v>2</v>
      </c>
      <c r="R20" s="494">
        <v>5</v>
      </c>
      <c r="S20" s="494">
        <v>5</v>
      </c>
      <c r="T20" s="494">
        <v>0</v>
      </c>
      <c r="U20" s="494">
        <v>3</v>
      </c>
      <c r="V20" s="494">
        <v>2</v>
      </c>
      <c r="W20" s="494">
        <v>5</v>
      </c>
      <c r="X20" s="494">
        <v>0</v>
      </c>
      <c r="Y20" s="493">
        <v>1</v>
      </c>
      <c r="Z20" s="493">
        <v>3</v>
      </c>
      <c r="AA20" s="493">
        <v>1</v>
      </c>
      <c r="AB20" s="493">
        <v>0</v>
      </c>
      <c r="AC20" s="493">
        <v>28</v>
      </c>
      <c r="AD20" s="493">
        <v>17</v>
      </c>
      <c r="AE20" s="493">
        <v>2</v>
      </c>
      <c r="AF20" s="493">
        <v>0</v>
      </c>
      <c r="AG20" s="493">
        <v>0</v>
      </c>
      <c r="AH20" s="493">
        <v>0</v>
      </c>
      <c r="AI20" s="493">
        <v>0</v>
      </c>
      <c r="AJ20" s="493">
        <v>0</v>
      </c>
      <c r="AK20" s="493">
        <v>0</v>
      </c>
      <c r="AL20" s="493">
        <v>0</v>
      </c>
      <c r="AM20" s="493">
        <v>0</v>
      </c>
      <c r="AN20" s="493">
        <v>0</v>
      </c>
      <c r="AO20" s="493">
        <v>0</v>
      </c>
      <c r="AP20" s="493">
        <v>0</v>
      </c>
      <c r="AQ20" s="493">
        <v>0</v>
      </c>
      <c r="AR20" s="493">
        <v>0</v>
      </c>
      <c r="AS20" s="490"/>
      <c r="AT20" s="490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</row>
    <row r="21" spans="1:57" ht="13.5">
      <c r="A21" s="107">
        <f t="shared" si="0"/>
        <v>0</v>
      </c>
      <c r="B21" s="116">
        <v>9</v>
      </c>
      <c r="C21" s="118" t="s">
        <v>52</v>
      </c>
      <c r="D21" s="329">
        <f t="shared" si="2"/>
        <v>160</v>
      </c>
      <c r="E21" s="493">
        <v>3</v>
      </c>
      <c r="F21" s="493">
        <v>10</v>
      </c>
      <c r="G21" s="493">
        <v>7</v>
      </c>
      <c r="H21" s="493">
        <v>1</v>
      </c>
      <c r="I21" s="493">
        <v>4</v>
      </c>
      <c r="J21" s="493">
        <v>26</v>
      </c>
      <c r="K21" s="493">
        <v>6</v>
      </c>
      <c r="L21" s="493">
        <v>1</v>
      </c>
      <c r="M21" s="493">
        <v>0</v>
      </c>
      <c r="N21" s="493">
        <v>9</v>
      </c>
      <c r="O21" s="493">
        <v>2</v>
      </c>
      <c r="P21" s="493">
        <v>0</v>
      </c>
      <c r="Q21" s="494">
        <v>5</v>
      </c>
      <c r="R21" s="494">
        <v>2</v>
      </c>
      <c r="S21" s="494">
        <v>3</v>
      </c>
      <c r="T21" s="494">
        <v>1</v>
      </c>
      <c r="U21" s="494">
        <v>5</v>
      </c>
      <c r="V21" s="494">
        <v>6</v>
      </c>
      <c r="W21" s="494">
        <v>2</v>
      </c>
      <c r="X21" s="494">
        <v>1</v>
      </c>
      <c r="Y21" s="493">
        <v>1</v>
      </c>
      <c r="Z21" s="493">
        <v>2</v>
      </c>
      <c r="AA21" s="493">
        <v>0</v>
      </c>
      <c r="AB21" s="493">
        <v>1</v>
      </c>
      <c r="AC21" s="493">
        <v>26</v>
      </c>
      <c r="AD21" s="493">
        <v>31</v>
      </c>
      <c r="AE21" s="493">
        <v>5</v>
      </c>
      <c r="AF21" s="493">
        <v>0</v>
      </c>
      <c r="AG21" s="493">
        <v>0</v>
      </c>
      <c r="AH21" s="493">
        <v>0</v>
      </c>
      <c r="AI21" s="493">
        <v>0</v>
      </c>
      <c r="AJ21" s="493">
        <v>0</v>
      </c>
      <c r="AK21" s="493">
        <v>0</v>
      </c>
      <c r="AL21" s="493">
        <v>0</v>
      </c>
      <c r="AM21" s="493">
        <v>0</v>
      </c>
      <c r="AN21" s="493">
        <v>0</v>
      </c>
      <c r="AO21" s="493">
        <v>0</v>
      </c>
      <c r="AP21" s="493">
        <v>0</v>
      </c>
      <c r="AQ21" s="493">
        <v>0</v>
      </c>
      <c r="AR21" s="493">
        <v>0</v>
      </c>
      <c r="AS21" s="490"/>
      <c r="AT21" s="490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</row>
    <row r="22" spans="1:57" ht="13.5">
      <c r="A22" s="107">
        <f t="shared" si="0"/>
        <v>0</v>
      </c>
      <c r="B22" s="116">
        <v>10</v>
      </c>
      <c r="C22" s="118" t="s">
        <v>53</v>
      </c>
      <c r="D22" s="329">
        <f t="shared" si="2"/>
        <v>222</v>
      </c>
      <c r="E22" s="493">
        <v>9</v>
      </c>
      <c r="F22" s="493">
        <v>16</v>
      </c>
      <c r="G22" s="493">
        <v>10</v>
      </c>
      <c r="H22" s="493">
        <v>1</v>
      </c>
      <c r="I22" s="493">
        <v>4</v>
      </c>
      <c r="J22" s="493">
        <v>12</v>
      </c>
      <c r="K22" s="493">
        <v>13</v>
      </c>
      <c r="L22" s="493">
        <v>1</v>
      </c>
      <c r="M22" s="493">
        <v>0</v>
      </c>
      <c r="N22" s="493">
        <v>7</v>
      </c>
      <c r="O22" s="493">
        <v>2</v>
      </c>
      <c r="P22" s="493">
        <v>1</v>
      </c>
      <c r="Q22" s="494">
        <v>2</v>
      </c>
      <c r="R22" s="494">
        <v>3</v>
      </c>
      <c r="S22" s="494">
        <v>2</v>
      </c>
      <c r="T22" s="494">
        <v>2</v>
      </c>
      <c r="U22" s="494">
        <v>20</v>
      </c>
      <c r="V22" s="494">
        <v>15</v>
      </c>
      <c r="W22" s="494">
        <v>11</v>
      </c>
      <c r="X22" s="494">
        <v>5</v>
      </c>
      <c r="Y22" s="493">
        <v>4</v>
      </c>
      <c r="Z22" s="493">
        <v>13</v>
      </c>
      <c r="AA22" s="493">
        <v>0</v>
      </c>
      <c r="AB22" s="493">
        <v>1</v>
      </c>
      <c r="AC22" s="493">
        <v>16</v>
      </c>
      <c r="AD22" s="493">
        <v>39</v>
      </c>
      <c r="AE22" s="493">
        <v>8</v>
      </c>
      <c r="AF22" s="493">
        <v>0</v>
      </c>
      <c r="AG22" s="493">
        <v>3</v>
      </c>
      <c r="AH22" s="493">
        <v>2</v>
      </c>
      <c r="AI22" s="493">
        <v>0</v>
      </c>
      <c r="AJ22" s="493">
        <v>0</v>
      </c>
      <c r="AK22" s="493">
        <v>0</v>
      </c>
      <c r="AL22" s="493">
        <v>0</v>
      </c>
      <c r="AM22" s="493">
        <v>0</v>
      </c>
      <c r="AN22" s="493">
        <v>0</v>
      </c>
      <c r="AO22" s="493">
        <v>0</v>
      </c>
      <c r="AP22" s="493">
        <v>0</v>
      </c>
      <c r="AQ22" s="493">
        <v>0</v>
      </c>
      <c r="AR22" s="493">
        <v>0</v>
      </c>
      <c r="AS22" s="490"/>
      <c r="AT22" s="490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2"/>
    </row>
    <row r="23" spans="1:57" ht="13.5">
      <c r="A23" s="107">
        <f t="shared" si="0"/>
        <v>0</v>
      </c>
      <c r="B23" s="116">
        <v>11</v>
      </c>
      <c r="C23" s="118" t="s">
        <v>54</v>
      </c>
      <c r="D23" s="329">
        <f t="shared" si="2"/>
        <v>275</v>
      </c>
      <c r="E23" s="493">
        <v>15</v>
      </c>
      <c r="F23" s="493">
        <v>15</v>
      </c>
      <c r="G23" s="493">
        <v>14</v>
      </c>
      <c r="H23" s="493">
        <v>0</v>
      </c>
      <c r="I23" s="493">
        <v>2</v>
      </c>
      <c r="J23" s="493">
        <v>31</v>
      </c>
      <c r="K23" s="493">
        <v>16</v>
      </c>
      <c r="L23" s="493">
        <v>3</v>
      </c>
      <c r="M23" s="493">
        <v>0</v>
      </c>
      <c r="N23" s="493">
        <v>16</v>
      </c>
      <c r="O23" s="493">
        <v>0</v>
      </c>
      <c r="P23" s="493">
        <v>0</v>
      </c>
      <c r="Q23" s="494">
        <v>9</v>
      </c>
      <c r="R23" s="494">
        <v>1</v>
      </c>
      <c r="S23" s="494">
        <v>2</v>
      </c>
      <c r="T23" s="494">
        <v>1</v>
      </c>
      <c r="U23" s="494">
        <v>16</v>
      </c>
      <c r="V23" s="494">
        <v>28</v>
      </c>
      <c r="W23" s="494">
        <v>11</v>
      </c>
      <c r="X23" s="494">
        <v>2</v>
      </c>
      <c r="Y23" s="493">
        <v>1</v>
      </c>
      <c r="Z23" s="493">
        <v>26</v>
      </c>
      <c r="AA23" s="493">
        <v>1</v>
      </c>
      <c r="AB23" s="493">
        <v>0</v>
      </c>
      <c r="AC23" s="493">
        <v>14</v>
      </c>
      <c r="AD23" s="493">
        <v>34</v>
      </c>
      <c r="AE23" s="493">
        <v>13</v>
      </c>
      <c r="AF23" s="493">
        <v>1</v>
      </c>
      <c r="AG23" s="493">
        <v>1</v>
      </c>
      <c r="AH23" s="493">
        <v>1</v>
      </c>
      <c r="AI23" s="493">
        <v>0</v>
      </c>
      <c r="AJ23" s="493">
        <v>0</v>
      </c>
      <c r="AK23" s="493">
        <v>0</v>
      </c>
      <c r="AL23" s="493">
        <v>0</v>
      </c>
      <c r="AM23" s="493">
        <v>0</v>
      </c>
      <c r="AN23" s="493">
        <v>0</v>
      </c>
      <c r="AO23" s="493">
        <v>0</v>
      </c>
      <c r="AP23" s="493">
        <v>1</v>
      </c>
      <c r="AQ23" s="493">
        <v>0</v>
      </c>
      <c r="AR23" s="493">
        <v>0</v>
      </c>
      <c r="AS23" s="490"/>
      <c r="AT23" s="490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</row>
    <row r="24" spans="1:57" ht="13.5">
      <c r="A24" s="107">
        <f t="shared" si="0"/>
        <v>0</v>
      </c>
      <c r="B24" s="116">
        <v>12</v>
      </c>
      <c r="C24" s="120" t="s">
        <v>55</v>
      </c>
      <c r="D24" s="329">
        <f t="shared" si="2"/>
        <v>333</v>
      </c>
      <c r="E24" s="493">
        <v>11</v>
      </c>
      <c r="F24" s="493">
        <v>30</v>
      </c>
      <c r="G24" s="493">
        <v>13</v>
      </c>
      <c r="H24" s="493">
        <v>1</v>
      </c>
      <c r="I24" s="493">
        <v>3</v>
      </c>
      <c r="J24" s="493">
        <v>50</v>
      </c>
      <c r="K24" s="493">
        <v>24</v>
      </c>
      <c r="L24" s="493">
        <v>6</v>
      </c>
      <c r="M24" s="493">
        <v>0</v>
      </c>
      <c r="N24" s="493">
        <v>12</v>
      </c>
      <c r="O24" s="493">
        <v>2</v>
      </c>
      <c r="P24" s="493">
        <v>0</v>
      </c>
      <c r="Q24" s="494">
        <v>6</v>
      </c>
      <c r="R24" s="494">
        <v>12</v>
      </c>
      <c r="S24" s="494">
        <v>3</v>
      </c>
      <c r="T24" s="494">
        <v>0</v>
      </c>
      <c r="U24" s="494">
        <v>21</v>
      </c>
      <c r="V24" s="494">
        <v>19</v>
      </c>
      <c r="W24" s="494">
        <v>8</v>
      </c>
      <c r="X24" s="494">
        <v>3</v>
      </c>
      <c r="Y24" s="493">
        <v>3</v>
      </c>
      <c r="Z24" s="493">
        <v>28</v>
      </c>
      <c r="AA24" s="493">
        <v>3</v>
      </c>
      <c r="AB24" s="493">
        <v>0</v>
      </c>
      <c r="AC24" s="493">
        <v>18</v>
      </c>
      <c r="AD24" s="493">
        <v>43</v>
      </c>
      <c r="AE24" s="493">
        <v>13</v>
      </c>
      <c r="AF24" s="493">
        <v>1</v>
      </c>
      <c r="AG24" s="493">
        <v>0</v>
      </c>
      <c r="AH24" s="493">
        <v>0</v>
      </c>
      <c r="AI24" s="493">
        <v>0</v>
      </c>
      <c r="AJ24" s="493">
        <v>0</v>
      </c>
      <c r="AK24" s="493">
        <v>0</v>
      </c>
      <c r="AL24" s="493">
        <v>0</v>
      </c>
      <c r="AM24" s="493">
        <v>0</v>
      </c>
      <c r="AN24" s="493">
        <v>0</v>
      </c>
      <c r="AO24" s="493">
        <v>0</v>
      </c>
      <c r="AP24" s="493">
        <v>0</v>
      </c>
      <c r="AQ24" s="493">
        <v>0</v>
      </c>
      <c r="AR24" s="493">
        <v>0</v>
      </c>
      <c r="AS24" s="490"/>
      <c r="AT24" s="490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2"/>
    </row>
    <row r="25" spans="1:57" ht="13.5">
      <c r="A25" s="107">
        <f t="shared" si="0"/>
        <v>0</v>
      </c>
      <c r="B25" s="116">
        <v>13</v>
      </c>
      <c r="C25" s="120" t="s">
        <v>56</v>
      </c>
      <c r="D25" s="329">
        <f t="shared" si="2"/>
        <v>408</v>
      </c>
      <c r="E25" s="493">
        <v>6</v>
      </c>
      <c r="F25" s="493">
        <v>39</v>
      </c>
      <c r="G25" s="493">
        <v>23</v>
      </c>
      <c r="H25" s="493">
        <v>1</v>
      </c>
      <c r="I25" s="493">
        <v>8</v>
      </c>
      <c r="J25" s="493">
        <v>73</v>
      </c>
      <c r="K25" s="493">
        <v>31</v>
      </c>
      <c r="L25" s="493">
        <v>5</v>
      </c>
      <c r="M25" s="493">
        <v>0</v>
      </c>
      <c r="N25" s="493">
        <v>14</v>
      </c>
      <c r="O25" s="493">
        <v>6</v>
      </c>
      <c r="P25" s="493">
        <v>1</v>
      </c>
      <c r="Q25" s="494">
        <v>15</v>
      </c>
      <c r="R25" s="494">
        <v>13</v>
      </c>
      <c r="S25" s="494">
        <v>5</v>
      </c>
      <c r="T25" s="494">
        <v>1</v>
      </c>
      <c r="U25" s="494">
        <v>17</v>
      </c>
      <c r="V25" s="494">
        <v>28</v>
      </c>
      <c r="W25" s="494">
        <v>3</v>
      </c>
      <c r="X25" s="494">
        <v>4</v>
      </c>
      <c r="Y25" s="493">
        <v>1</v>
      </c>
      <c r="Z25" s="493">
        <v>37</v>
      </c>
      <c r="AA25" s="493">
        <v>3</v>
      </c>
      <c r="AB25" s="493">
        <v>0</v>
      </c>
      <c r="AC25" s="493">
        <v>13</v>
      </c>
      <c r="AD25" s="493">
        <v>48</v>
      </c>
      <c r="AE25" s="493">
        <v>12</v>
      </c>
      <c r="AF25" s="493">
        <v>1</v>
      </c>
      <c r="AG25" s="493">
        <v>0</v>
      </c>
      <c r="AH25" s="493">
        <v>0</v>
      </c>
      <c r="AI25" s="493">
        <v>0</v>
      </c>
      <c r="AJ25" s="493">
        <v>0</v>
      </c>
      <c r="AK25" s="493">
        <v>0</v>
      </c>
      <c r="AL25" s="493">
        <v>0</v>
      </c>
      <c r="AM25" s="493">
        <v>0</v>
      </c>
      <c r="AN25" s="493">
        <v>0</v>
      </c>
      <c r="AO25" s="493">
        <v>0</v>
      </c>
      <c r="AP25" s="493">
        <v>0</v>
      </c>
      <c r="AQ25" s="493">
        <v>0</v>
      </c>
      <c r="AR25" s="493">
        <v>0</v>
      </c>
      <c r="AS25" s="490"/>
      <c r="AT25" s="490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</row>
    <row r="26" spans="1:57" ht="13.5">
      <c r="A26" s="107">
        <f t="shared" si="0"/>
        <v>0</v>
      </c>
      <c r="B26" s="116">
        <v>14</v>
      </c>
      <c r="C26" s="120" t="s">
        <v>57</v>
      </c>
      <c r="D26" s="329">
        <f t="shared" si="2"/>
        <v>585</v>
      </c>
      <c r="E26" s="493">
        <v>20</v>
      </c>
      <c r="F26" s="493">
        <v>76</v>
      </c>
      <c r="G26" s="493">
        <v>47</v>
      </c>
      <c r="H26" s="493">
        <v>2</v>
      </c>
      <c r="I26" s="493">
        <v>13</v>
      </c>
      <c r="J26" s="493">
        <v>98</v>
      </c>
      <c r="K26" s="493">
        <v>76</v>
      </c>
      <c r="L26" s="493">
        <v>10</v>
      </c>
      <c r="M26" s="493">
        <v>0</v>
      </c>
      <c r="N26" s="493">
        <v>11</v>
      </c>
      <c r="O26" s="493">
        <v>2</v>
      </c>
      <c r="P26" s="493">
        <v>2</v>
      </c>
      <c r="Q26" s="494">
        <v>12</v>
      </c>
      <c r="R26" s="494">
        <v>19</v>
      </c>
      <c r="S26" s="494">
        <v>10</v>
      </c>
      <c r="T26" s="494">
        <v>0</v>
      </c>
      <c r="U26" s="494">
        <v>14</v>
      </c>
      <c r="V26" s="494">
        <v>21</v>
      </c>
      <c r="W26" s="494">
        <v>6</v>
      </c>
      <c r="X26" s="494">
        <v>0</v>
      </c>
      <c r="Y26" s="493">
        <v>6</v>
      </c>
      <c r="Z26" s="493">
        <v>26</v>
      </c>
      <c r="AA26" s="493">
        <v>4</v>
      </c>
      <c r="AB26" s="493">
        <v>1</v>
      </c>
      <c r="AC26" s="493">
        <v>19</v>
      </c>
      <c r="AD26" s="493">
        <v>54</v>
      </c>
      <c r="AE26" s="493">
        <v>31</v>
      </c>
      <c r="AF26" s="493">
        <v>3</v>
      </c>
      <c r="AG26" s="493">
        <v>0</v>
      </c>
      <c r="AH26" s="493">
        <v>2</v>
      </c>
      <c r="AI26" s="493">
        <v>0</v>
      </c>
      <c r="AJ26" s="493">
        <v>0</v>
      </c>
      <c r="AK26" s="493">
        <v>0</v>
      </c>
      <c r="AL26" s="493">
        <v>0</v>
      </c>
      <c r="AM26" s="493">
        <v>0</v>
      </c>
      <c r="AN26" s="493">
        <v>0</v>
      </c>
      <c r="AO26" s="493">
        <v>0</v>
      </c>
      <c r="AP26" s="493">
        <v>0</v>
      </c>
      <c r="AQ26" s="493">
        <v>0</v>
      </c>
      <c r="AR26" s="493">
        <v>0</v>
      </c>
      <c r="AS26" s="490"/>
      <c r="AT26" s="490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</row>
    <row r="27" spans="1:57" ht="13.5">
      <c r="A27" s="107">
        <f t="shared" si="0"/>
        <v>0</v>
      </c>
      <c r="B27" s="116">
        <v>15</v>
      </c>
      <c r="C27" s="120" t="s">
        <v>58</v>
      </c>
      <c r="D27" s="329">
        <f t="shared" si="2"/>
        <v>568</v>
      </c>
      <c r="E27" s="493">
        <v>24</v>
      </c>
      <c r="F27" s="493">
        <v>59</v>
      </c>
      <c r="G27" s="493">
        <v>32</v>
      </c>
      <c r="H27" s="493">
        <v>1</v>
      </c>
      <c r="I27" s="493">
        <v>10</v>
      </c>
      <c r="J27" s="493">
        <v>119</v>
      </c>
      <c r="K27" s="493">
        <v>53</v>
      </c>
      <c r="L27" s="493">
        <v>10</v>
      </c>
      <c r="M27" s="493">
        <v>0</v>
      </c>
      <c r="N27" s="493">
        <v>9</v>
      </c>
      <c r="O27" s="493">
        <v>7</v>
      </c>
      <c r="P27" s="493">
        <v>1</v>
      </c>
      <c r="Q27" s="494">
        <v>23</v>
      </c>
      <c r="R27" s="494">
        <v>40</v>
      </c>
      <c r="S27" s="494">
        <v>7</v>
      </c>
      <c r="T27" s="494">
        <v>1</v>
      </c>
      <c r="U27" s="494">
        <v>11</v>
      </c>
      <c r="V27" s="494">
        <v>13</v>
      </c>
      <c r="W27" s="494">
        <v>5</v>
      </c>
      <c r="X27" s="494">
        <v>2</v>
      </c>
      <c r="Y27" s="493">
        <v>2</v>
      </c>
      <c r="Z27" s="493">
        <v>25</v>
      </c>
      <c r="AA27" s="493">
        <v>2</v>
      </c>
      <c r="AB27" s="493">
        <v>0</v>
      </c>
      <c r="AC27" s="493">
        <v>16</v>
      </c>
      <c r="AD27" s="493">
        <v>66</v>
      </c>
      <c r="AE27" s="493">
        <v>29</v>
      </c>
      <c r="AF27" s="493">
        <v>1</v>
      </c>
      <c r="AG27" s="493">
        <v>0</v>
      </c>
      <c r="AH27" s="493">
        <v>0</v>
      </c>
      <c r="AI27" s="493">
        <v>0</v>
      </c>
      <c r="AJ27" s="493">
        <v>0</v>
      </c>
      <c r="AK27" s="493">
        <v>0</v>
      </c>
      <c r="AL27" s="493">
        <v>0</v>
      </c>
      <c r="AM27" s="493">
        <v>0</v>
      </c>
      <c r="AN27" s="493">
        <v>0</v>
      </c>
      <c r="AO27" s="493">
        <v>0</v>
      </c>
      <c r="AP27" s="493">
        <v>0</v>
      </c>
      <c r="AQ27" s="493">
        <v>0</v>
      </c>
      <c r="AR27" s="493">
        <v>0</v>
      </c>
      <c r="AS27" s="490"/>
      <c r="AT27" s="490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</row>
    <row r="28" spans="1:57" ht="13.5">
      <c r="A28" s="107">
        <f t="shared" si="0"/>
        <v>0</v>
      </c>
      <c r="B28" s="116">
        <v>16</v>
      </c>
      <c r="C28" s="120" t="s">
        <v>59</v>
      </c>
      <c r="D28" s="329">
        <f t="shared" si="2"/>
        <v>705</v>
      </c>
      <c r="E28" s="493">
        <v>41</v>
      </c>
      <c r="F28" s="493">
        <v>73</v>
      </c>
      <c r="G28" s="493">
        <v>44</v>
      </c>
      <c r="H28" s="493">
        <v>2</v>
      </c>
      <c r="I28" s="493">
        <v>12</v>
      </c>
      <c r="J28" s="493">
        <v>125</v>
      </c>
      <c r="K28" s="493">
        <v>81</v>
      </c>
      <c r="L28" s="493">
        <v>17</v>
      </c>
      <c r="M28" s="493">
        <v>0</v>
      </c>
      <c r="N28" s="493">
        <v>7</v>
      </c>
      <c r="O28" s="493">
        <v>6</v>
      </c>
      <c r="P28" s="493">
        <v>1</v>
      </c>
      <c r="Q28" s="494">
        <v>24</v>
      </c>
      <c r="R28" s="494">
        <v>47</v>
      </c>
      <c r="S28" s="494">
        <v>11</v>
      </c>
      <c r="T28" s="494">
        <v>1</v>
      </c>
      <c r="U28" s="494">
        <v>9</v>
      </c>
      <c r="V28" s="494">
        <v>7</v>
      </c>
      <c r="W28" s="494">
        <v>1</v>
      </c>
      <c r="X28" s="494">
        <v>0</v>
      </c>
      <c r="Y28" s="493">
        <v>1</v>
      </c>
      <c r="Z28" s="493">
        <v>29</v>
      </c>
      <c r="AA28" s="493">
        <v>3</v>
      </c>
      <c r="AB28" s="493">
        <v>0</v>
      </c>
      <c r="AC28" s="493">
        <v>34</v>
      </c>
      <c r="AD28" s="493">
        <v>88</v>
      </c>
      <c r="AE28" s="493">
        <v>37</v>
      </c>
      <c r="AF28" s="493">
        <v>4</v>
      </c>
      <c r="AG28" s="493">
        <v>0</v>
      </c>
      <c r="AH28" s="493">
        <v>0</v>
      </c>
      <c r="AI28" s="493">
        <v>0</v>
      </c>
      <c r="AJ28" s="493">
        <v>0</v>
      </c>
      <c r="AK28" s="493">
        <v>0</v>
      </c>
      <c r="AL28" s="493">
        <v>0</v>
      </c>
      <c r="AM28" s="493">
        <v>0</v>
      </c>
      <c r="AN28" s="493">
        <v>0</v>
      </c>
      <c r="AO28" s="493">
        <v>0</v>
      </c>
      <c r="AP28" s="493">
        <v>0</v>
      </c>
      <c r="AQ28" s="493">
        <v>0</v>
      </c>
      <c r="AR28" s="493">
        <v>0</v>
      </c>
      <c r="AS28" s="490"/>
      <c r="AT28" s="490"/>
      <c r="AU28" s="452"/>
      <c r="AV28" s="452"/>
      <c r="AW28" s="452"/>
      <c r="AX28" s="452"/>
      <c r="AY28" s="452"/>
      <c r="AZ28" s="452"/>
      <c r="BA28" s="452"/>
      <c r="BB28" s="452"/>
      <c r="BC28" s="452"/>
      <c r="BD28" s="452"/>
      <c r="BE28" s="452"/>
    </row>
    <row r="29" spans="1:57" ht="13.5">
      <c r="A29" s="107">
        <f t="shared" si="0"/>
        <v>0</v>
      </c>
      <c r="B29" s="121">
        <v>17</v>
      </c>
      <c r="C29" s="122" t="s">
        <v>60</v>
      </c>
      <c r="D29" s="329">
        <f t="shared" si="2"/>
        <v>872</v>
      </c>
      <c r="E29" s="493">
        <v>55</v>
      </c>
      <c r="F29" s="493">
        <v>80</v>
      </c>
      <c r="G29" s="493">
        <v>56</v>
      </c>
      <c r="H29" s="493">
        <v>4</v>
      </c>
      <c r="I29" s="493">
        <v>13</v>
      </c>
      <c r="J29" s="493">
        <v>135</v>
      </c>
      <c r="K29" s="493">
        <v>102</v>
      </c>
      <c r="L29" s="493">
        <v>21</v>
      </c>
      <c r="M29" s="493">
        <v>0</v>
      </c>
      <c r="N29" s="493">
        <v>11</v>
      </c>
      <c r="O29" s="493">
        <v>2</v>
      </c>
      <c r="P29" s="493">
        <v>0</v>
      </c>
      <c r="Q29" s="494">
        <v>30</v>
      </c>
      <c r="R29" s="494">
        <v>70</v>
      </c>
      <c r="S29" s="494">
        <v>11</v>
      </c>
      <c r="T29" s="494">
        <v>0</v>
      </c>
      <c r="U29" s="494">
        <v>22</v>
      </c>
      <c r="V29" s="494">
        <v>11</v>
      </c>
      <c r="W29" s="494">
        <v>1</v>
      </c>
      <c r="X29" s="494">
        <v>0</v>
      </c>
      <c r="Y29" s="493">
        <v>2</v>
      </c>
      <c r="Z29" s="493">
        <v>20</v>
      </c>
      <c r="AA29" s="493">
        <v>2</v>
      </c>
      <c r="AB29" s="493">
        <v>0</v>
      </c>
      <c r="AC29" s="493">
        <v>66</v>
      </c>
      <c r="AD29" s="493">
        <v>99</v>
      </c>
      <c r="AE29" s="493">
        <v>53</v>
      </c>
      <c r="AF29" s="493">
        <v>6</v>
      </c>
      <c r="AG29" s="493">
        <v>0</v>
      </c>
      <c r="AH29" s="493">
        <v>0</v>
      </c>
      <c r="AI29" s="493">
        <v>0</v>
      </c>
      <c r="AJ29" s="493">
        <v>0</v>
      </c>
      <c r="AK29" s="493">
        <v>0</v>
      </c>
      <c r="AL29" s="493">
        <v>0</v>
      </c>
      <c r="AM29" s="493">
        <v>0</v>
      </c>
      <c r="AN29" s="493">
        <v>0</v>
      </c>
      <c r="AO29" s="493">
        <v>0</v>
      </c>
      <c r="AP29" s="493">
        <v>0</v>
      </c>
      <c r="AQ29" s="493">
        <v>0</v>
      </c>
      <c r="AR29" s="493">
        <v>0</v>
      </c>
      <c r="AS29" s="490"/>
      <c r="AT29" s="490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</row>
    <row r="30" spans="1:57" ht="13.5">
      <c r="A30" s="107">
        <f t="shared" si="0"/>
        <v>0</v>
      </c>
      <c r="B30" s="121">
        <v>18</v>
      </c>
      <c r="C30" s="120" t="s">
        <v>61</v>
      </c>
      <c r="D30" s="329">
        <f t="shared" si="2"/>
        <v>770</v>
      </c>
      <c r="E30" s="493">
        <v>49</v>
      </c>
      <c r="F30" s="493">
        <v>76</v>
      </c>
      <c r="G30" s="493">
        <v>26</v>
      </c>
      <c r="H30" s="493">
        <v>1</v>
      </c>
      <c r="I30" s="493">
        <v>19</v>
      </c>
      <c r="J30" s="493">
        <v>128</v>
      </c>
      <c r="K30" s="493">
        <v>75</v>
      </c>
      <c r="L30" s="493">
        <v>15</v>
      </c>
      <c r="M30" s="493">
        <v>0</v>
      </c>
      <c r="N30" s="493">
        <v>8</v>
      </c>
      <c r="O30" s="493">
        <v>1</v>
      </c>
      <c r="P30" s="493">
        <v>0</v>
      </c>
      <c r="Q30" s="494">
        <v>36</v>
      </c>
      <c r="R30" s="494">
        <v>75</v>
      </c>
      <c r="S30" s="494">
        <v>3</v>
      </c>
      <c r="T30" s="494">
        <v>1</v>
      </c>
      <c r="U30" s="494">
        <v>30</v>
      </c>
      <c r="V30" s="494">
        <v>13</v>
      </c>
      <c r="W30" s="494">
        <v>3</v>
      </c>
      <c r="X30" s="494">
        <v>0</v>
      </c>
      <c r="Y30" s="493">
        <v>3</v>
      </c>
      <c r="Z30" s="493">
        <v>6</v>
      </c>
      <c r="AA30" s="493">
        <v>1</v>
      </c>
      <c r="AB30" s="493">
        <v>1</v>
      </c>
      <c r="AC30" s="493">
        <v>78</v>
      </c>
      <c r="AD30" s="493">
        <v>82</v>
      </c>
      <c r="AE30" s="493">
        <v>34</v>
      </c>
      <c r="AF30" s="493">
        <v>6</v>
      </c>
      <c r="AG30" s="493">
        <v>0</v>
      </c>
      <c r="AH30" s="493">
        <v>0</v>
      </c>
      <c r="AI30" s="493">
        <v>0</v>
      </c>
      <c r="AJ30" s="493">
        <v>0</v>
      </c>
      <c r="AK30" s="493">
        <v>0</v>
      </c>
      <c r="AL30" s="493">
        <v>0</v>
      </c>
      <c r="AM30" s="493">
        <v>0</v>
      </c>
      <c r="AN30" s="493">
        <v>0</v>
      </c>
      <c r="AO30" s="493">
        <v>0</v>
      </c>
      <c r="AP30" s="493">
        <v>0</v>
      </c>
      <c r="AQ30" s="493">
        <v>0</v>
      </c>
      <c r="AR30" s="493">
        <v>0</v>
      </c>
      <c r="AS30" s="490"/>
      <c r="AT30" s="490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</row>
    <row r="31" spans="1:57" ht="13.5">
      <c r="A31" s="107">
        <f t="shared" si="0"/>
        <v>0</v>
      </c>
      <c r="B31" s="121">
        <v>19</v>
      </c>
      <c r="C31" s="120" t="s">
        <v>62</v>
      </c>
      <c r="D31" s="329">
        <f t="shared" si="2"/>
        <v>648</v>
      </c>
      <c r="E31" s="493">
        <v>66</v>
      </c>
      <c r="F31" s="493">
        <v>47</v>
      </c>
      <c r="G31" s="493">
        <v>18</v>
      </c>
      <c r="H31" s="493">
        <v>1</v>
      </c>
      <c r="I31" s="493">
        <v>14</v>
      </c>
      <c r="J31" s="493">
        <v>52</v>
      </c>
      <c r="K31" s="493">
        <v>42</v>
      </c>
      <c r="L31" s="493">
        <v>11</v>
      </c>
      <c r="M31" s="493">
        <v>0</v>
      </c>
      <c r="N31" s="493">
        <v>6</v>
      </c>
      <c r="O31" s="493">
        <v>0</v>
      </c>
      <c r="P31" s="493">
        <v>0</v>
      </c>
      <c r="Q31" s="494">
        <v>46</v>
      </c>
      <c r="R31" s="494">
        <v>68</v>
      </c>
      <c r="S31" s="494">
        <v>11</v>
      </c>
      <c r="T31" s="494">
        <v>1</v>
      </c>
      <c r="U31" s="494">
        <v>55</v>
      </c>
      <c r="V31" s="494">
        <v>14</v>
      </c>
      <c r="W31" s="494">
        <v>5</v>
      </c>
      <c r="X31" s="494">
        <v>0</v>
      </c>
      <c r="Y31" s="493">
        <v>2</v>
      </c>
      <c r="Z31" s="493">
        <v>3</v>
      </c>
      <c r="AA31" s="493">
        <v>0</v>
      </c>
      <c r="AB31" s="493">
        <v>0</v>
      </c>
      <c r="AC31" s="493">
        <v>104</v>
      </c>
      <c r="AD31" s="493">
        <v>58</v>
      </c>
      <c r="AE31" s="493">
        <v>22</v>
      </c>
      <c r="AF31" s="493">
        <v>2</v>
      </c>
      <c r="AG31" s="493">
        <v>0</v>
      </c>
      <c r="AH31" s="493">
        <v>0</v>
      </c>
      <c r="AI31" s="493">
        <v>0</v>
      </c>
      <c r="AJ31" s="493">
        <v>0</v>
      </c>
      <c r="AK31" s="493">
        <v>0</v>
      </c>
      <c r="AL31" s="493">
        <v>0</v>
      </c>
      <c r="AM31" s="493">
        <v>0</v>
      </c>
      <c r="AN31" s="493">
        <v>0</v>
      </c>
      <c r="AO31" s="493">
        <v>0</v>
      </c>
      <c r="AP31" s="493">
        <v>0</v>
      </c>
      <c r="AQ31" s="493">
        <v>0</v>
      </c>
      <c r="AR31" s="493">
        <v>0</v>
      </c>
      <c r="AS31" s="490"/>
      <c r="AT31" s="490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</row>
    <row r="32" spans="1:57" ht="13.5">
      <c r="A32" s="107">
        <f t="shared" si="0"/>
        <v>0</v>
      </c>
      <c r="B32" s="121">
        <v>20</v>
      </c>
      <c r="C32" s="120" t="s">
        <v>63</v>
      </c>
      <c r="D32" s="329">
        <f t="shared" si="2"/>
        <v>593</v>
      </c>
      <c r="E32" s="493">
        <v>59</v>
      </c>
      <c r="F32" s="493">
        <v>42</v>
      </c>
      <c r="G32" s="493">
        <v>6</v>
      </c>
      <c r="H32" s="493">
        <v>0</v>
      </c>
      <c r="I32" s="493">
        <v>9</v>
      </c>
      <c r="J32" s="493">
        <v>31</v>
      </c>
      <c r="K32" s="493">
        <v>18</v>
      </c>
      <c r="L32" s="493">
        <v>5</v>
      </c>
      <c r="M32" s="493">
        <v>0</v>
      </c>
      <c r="N32" s="493">
        <v>5</v>
      </c>
      <c r="O32" s="493">
        <v>1</v>
      </c>
      <c r="P32" s="493">
        <v>0</v>
      </c>
      <c r="Q32" s="494">
        <v>54</v>
      </c>
      <c r="R32" s="494">
        <v>48</v>
      </c>
      <c r="S32" s="494">
        <v>6</v>
      </c>
      <c r="T32" s="494">
        <v>1</v>
      </c>
      <c r="U32" s="494">
        <v>114</v>
      </c>
      <c r="V32" s="494">
        <v>15</v>
      </c>
      <c r="W32" s="494">
        <v>3</v>
      </c>
      <c r="X32" s="494">
        <v>0</v>
      </c>
      <c r="Y32" s="493">
        <v>1</v>
      </c>
      <c r="Z32" s="493">
        <v>4</v>
      </c>
      <c r="AA32" s="493">
        <v>0</v>
      </c>
      <c r="AB32" s="493">
        <v>0</v>
      </c>
      <c r="AC32" s="493">
        <v>121</v>
      </c>
      <c r="AD32" s="493">
        <v>35</v>
      </c>
      <c r="AE32" s="493">
        <v>14</v>
      </c>
      <c r="AF32" s="493">
        <v>1</v>
      </c>
      <c r="AG32" s="493">
        <v>0</v>
      </c>
      <c r="AH32" s="493">
        <v>0</v>
      </c>
      <c r="AI32" s="493">
        <v>0</v>
      </c>
      <c r="AJ32" s="493">
        <v>0</v>
      </c>
      <c r="AK32" s="493">
        <v>0</v>
      </c>
      <c r="AL32" s="493">
        <v>0</v>
      </c>
      <c r="AM32" s="493">
        <v>0</v>
      </c>
      <c r="AN32" s="493">
        <v>0</v>
      </c>
      <c r="AO32" s="493">
        <v>0</v>
      </c>
      <c r="AP32" s="493">
        <v>0</v>
      </c>
      <c r="AQ32" s="493">
        <v>0</v>
      </c>
      <c r="AR32" s="493">
        <v>0</v>
      </c>
      <c r="AS32" s="490"/>
      <c r="AT32" s="490"/>
      <c r="AU32" s="452"/>
      <c r="AV32" s="452"/>
      <c r="AW32" s="452"/>
      <c r="AX32" s="452"/>
      <c r="AY32" s="452"/>
      <c r="AZ32" s="452"/>
      <c r="BA32" s="452"/>
      <c r="BB32" s="452"/>
      <c r="BC32" s="452"/>
      <c r="BD32" s="452"/>
      <c r="BE32" s="452"/>
    </row>
    <row r="33" spans="1:46" ht="14.25" thickBot="1">
      <c r="A33" s="107">
        <f t="shared" si="0"/>
        <v>0</v>
      </c>
      <c r="B33" s="123">
        <v>21</v>
      </c>
      <c r="C33" s="124" t="s">
        <v>64</v>
      </c>
      <c r="D33" s="330">
        <f t="shared" si="2"/>
        <v>512</v>
      </c>
      <c r="E33" s="493">
        <v>49</v>
      </c>
      <c r="F33" s="493">
        <v>21</v>
      </c>
      <c r="G33" s="493">
        <v>8</v>
      </c>
      <c r="H33" s="493">
        <v>0</v>
      </c>
      <c r="I33" s="493">
        <v>6</v>
      </c>
      <c r="J33" s="493">
        <v>15</v>
      </c>
      <c r="K33" s="493">
        <v>4</v>
      </c>
      <c r="L33" s="493">
        <v>1</v>
      </c>
      <c r="M33" s="493">
        <v>0</v>
      </c>
      <c r="N33" s="493">
        <v>1</v>
      </c>
      <c r="O33" s="493">
        <v>0</v>
      </c>
      <c r="P33" s="493">
        <v>0</v>
      </c>
      <c r="Q33" s="494">
        <v>87</v>
      </c>
      <c r="R33" s="494">
        <v>48</v>
      </c>
      <c r="S33" s="494">
        <v>8</v>
      </c>
      <c r="T33" s="494">
        <v>3</v>
      </c>
      <c r="U33" s="494">
        <v>109</v>
      </c>
      <c r="V33" s="494">
        <v>12</v>
      </c>
      <c r="W33" s="494">
        <v>1</v>
      </c>
      <c r="X33" s="494">
        <v>0</v>
      </c>
      <c r="Y33" s="493">
        <v>4</v>
      </c>
      <c r="Z33" s="493">
        <v>1</v>
      </c>
      <c r="AA33" s="493">
        <v>0</v>
      </c>
      <c r="AB33" s="493">
        <v>0</v>
      </c>
      <c r="AC33" s="493">
        <v>112</v>
      </c>
      <c r="AD33" s="493">
        <v>17</v>
      </c>
      <c r="AE33" s="493">
        <v>5</v>
      </c>
      <c r="AF33" s="493">
        <v>0</v>
      </c>
      <c r="AG33" s="493">
        <v>0</v>
      </c>
      <c r="AH33" s="493">
        <v>0</v>
      </c>
      <c r="AI33" s="493">
        <v>0</v>
      </c>
      <c r="AJ33" s="493">
        <v>0</v>
      </c>
      <c r="AK33" s="493">
        <v>0</v>
      </c>
      <c r="AL33" s="493">
        <v>0</v>
      </c>
      <c r="AM33" s="493">
        <v>0</v>
      </c>
      <c r="AN33" s="493">
        <v>0</v>
      </c>
      <c r="AO33" s="493">
        <v>0</v>
      </c>
      <c r="AP33" s="493">
        <v>0</v>
      </c>
      <c r="AQ33" s="493">
        <v>0</v>
      </c>
      <c r="AR33" s="493">
        <v>0</v>
      </c>
      <c r="AS33" s="490"/>
      <c r="AT33" s="490"/>
    </row>
    <row r="34" spans="1:44" ht="13.5" thickBot="1">
      <c r="A34" s="107">
        <f t="shared" si="0"/>
        <v>0</v>
      </c>
      <c r="B34" s="126"/>
      <c r="C34" s="114" t="s">
        <v>154</v>
      </c>
      <c r="D34" s="115"/>
      <c r="E34" s="106"/>
      <c r="F34" s="106"/>
      <c r="G34" s="475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488">
        <v>0</v>
      </c>
      <c r="AL34" s="489">
        <v>0</v>
      </c>
      <c r="AM34" s="489">
        <v>0</v>
      </c>
      <c r="AN34" s="489">
        <v>0</v>
      </c>
      <c r="AO34" s="106"/>
      <c r="AP34" s="106"/>
      <c r="AQ34" s="106"/>
      <c r="AR34" s="106"/>
    </row>
    <row r="35" spans="1:44" s="101" customFormat="1" ht="36.75" customHeight="1" thickBot="1">
      <c r="A35" s="107">
        <f t="shared" si="0"/>
        <v>0</v>
      </c>
      <c r="B35" s="108">
        <v>22</v>
      </c>
      <c r="C35" s="109" t="s">
        <v>65</v>
      </c>
      <c r="D35" s="110">
        <f aca="true" t="shared" si="3" ref="D35:AR35">SUM(D36:D54)</f>
        <v>6346</v>
      </c>
      <c r="E35" s="331">
        <f t="shared" si="3"/>
        <v>439</v>
      </c>
      <c r="F35" s="288">
        <f t="shared" si="3"/>
        <v>616</v>
      </c>
      <c r="G35" s="288">
        <f t="shared" si="3"/>
        <v>315</v>
      </c>
      <c r="H35" s="332">
        <f t="shared" si="3"/>
        <v>59</v>
      </c>
      <c r="I35" s="331">
        <f t="shared" si="3"/>
        <v>245</v>
      </c>
      <c r="J35" s="288">
        <f t="shared" si="3"/>
        <v>783</v>
      </c>
      <c r="K35" s="288">
        <f t="shared" si="3"/>
        <v>265</v>
      </c>
      <c r="L35" s="332">
        <f t="shared" si="3"/>
        <v>93</v>
      </c>
      <c r="M35" s="421">
        <f aca="true" t="shared" si="4" ref="M35:R35">SUM(M36:M54)</f>
        <v>14</v>
      </c>
      <c r="N35" s="422">
        <f t="shared" si="4"/>
        <v>150</v>
      </c>
      <c r="O35" s="422">
        <f t="shared" si="4"/>
        <v>28</v>
      </c>
      <c r="P35" s="423">
        <f t="shared" si="4"/>
        <v>3</v>
      </c>
      <c r="Q35" s="421">
        <f t="shared" si="4"/>
        <v>239</v>
      </c>
      <c r="R35" s="422">
        <f t="shared" si="4"/>
        <v>225</v>
      </c>
      <c r="S35" s="288">
        <f t="shared" si="3"/>
        <v>65</v>
      </c>
      <c r="T35" s="332">
        <f t="shared" si="3"/>
        <v>23</v>
      </c>
      <c r="U35" s="331">
        <f t="shared" si="3"/>
        <v>420</v>
      </c>
      <c r="V35" s="288">
        <f t="shared" si="3"/>
        <v>255</v>
      </c>
      <c r="W35" s="288">
        <f t="shared" si="3"/>
        <v>137</v>
      </c>
      <c r="X35" s="332">
        <f t="shared" si="3"/>
        <v>42</v>
      </c>
      <c r="Y35" s="331">
        <f t="shared" si="3"/>
        <v>52</v>
      </c>
      <c r="Z35" s="288">
        <f t="shared" si="3"/>
        <v>184</v>
      </c>
      <c r="AA35" s="288">
        <f t="shared" si="3"/>
        <v>19</v>
      </c>
      <c r="AB35" s="332">
        <f t="shared" si="3"/>
        <v>3</v>
      </c>
      <c r="AC35" s="331">
        <f t="shared" si="3"/>
        <v>626</v>
      </c>
      <c r="AD35" s="288">
        <f t="shared" si="3"/>
        <v>760</v>
      </c>
      <c r="AE35" s="288">
        <f t="shared" si="3"/>
        <v>245</v>
      </c>
      <c r="AF35" s="332">
        <f t="shared" si="3"/>
        <v>28</v>
      </c>
      <c r="AG35" s="331">
        <f t="shared" si="3"/>
        <v>1</v>
      </c>
      <c r="AH35" s="288">
        <f t="shared" si="3"/>
        <v>10</v>
      </c>
      <c r="AI35" s="288">
        <f t="shared" si="3"/>
        <v>1</v>
      </c>
      <c r="AJ35" s="332">
        <f t="shared" si="3"/>
        <v>0</v>
      </c>
      <c r="AK35" s="331">
        <f t="shared" si="3"/>
        <v>0</v>
      </c>
      <c r="AL35" s="288">
        <f t="shared" si="3"/>
        <v>0</v>
      </c>
      <c r="AM35" s="288">
        <f t="shared" si="3"/>
        <v>0</v>
      </c>
      <c r="AN35" s="332">
        <f t="shared" si="3"/>
        <v>0</v>
      </c>
      <c r="AO35" s="331">
        <f t="shared" si="3"/>
        <v>1</v>
      </c>
      <c r="AP35" s="288">
        <f t="shared" si="3"/>
        <v>0</v>
      </c>
      <c r="AQ35" s="288">
        <f t="shared" si="3"/>
        <v>0</v>
      </c>
      <c r="AR35" s="332">
        <f t="shared" si="3"/>
        <v>0</v>
      </c>
    </row>
    <row r="36" spans="1:46" ht="12.75">
      <c r="A36" s="107">
        <f t="shared" si="0"/>
        <v>0</v>
      </c>
      <c r="B36" s="116">
        <v>23</v>
      </c>
      <c r="C36" s="117" t="s">
        <v>46</v>
      </c>
      <c r="D36" s="328">
        <f aca="true" t="shared" si="5" ref="D36:D54">SUM(E36:AR36)</f>
        <v>172</v>
      </c>
      <c r="E36" s="493">
        <v>4</v>
      </c>
      <c r="F36" s="493">
        <v>4</v>
      </c>
      <c r="G36" s="493">
        <v>4</v>
      </c>
      <c r="H36" s="493">
        <v>2</v>
      </c>
      <c r="I36" s="493">
        <v>11</v>
      </c>
      <c r="J36" s="493">
        <v>9</v>
      </c>
      <c r="K36" s="493">
        <v>9</v>
      </c>
      <c r="L36" s="493">
        <v>41</v>
      </c>
      <c r="M36" s="493">
        <v>6</v>
      </c>
      <c r="N36" s="493">
        <v>1</v>
      </c>
      <c r="O36" s="493">
        <v>1</v>
      </c>
      <c r="P36" s="493">
        <v>0</v>
      </c>
      <c r="Q36" s="493">
        <v>1</v>
      </c>
      <c r="R36" s="493">
        <v>2</v>
      </c>
      <c r="S36" s="493">
        <v>1</v>
      </c>
      <c r="T36" s="493">
        <v>0</v>
      </c>
      <c r="U36" s="493">
        <v>25</v>
      </c>
      <c r="V36" s="493">
        <v>4</v>
      </c>
      <c r="W36" s="493">
        <v>8</v>
      </c>
      <c r="X36" s="493">
        <v>19</v>
      </c>
      <c r="Y36" s="493">
        <v>2</v>
      </c>
      <c r="Z36" s="493">
        <v>0</v>
      </c>
      <c r="AA36" s="493">
        <v>2</v>
      </c>
      <c r="AB36" s="493">
        <v>0</v>
      </c>
      <c r="AC36" s="493">
        <v>1</v>
      </c>
      <c r="AD36" s="493">
        <v>1</v>
      </c>
      <c r="AE36" s="493">
        <v>3</v>
      </c>
      <c r="AF36" s="493">
        <v>11</v>
      </c>
      <c r="AG36" s="493">
        <v>0</v>
      </c>
      <c r="AH36" s="493">
        <v>0</v>
      </c>
      <c r="AI36" s="493">
        <v>0</v>
      </c>
      <c r="AJ36" s="493">
        <v>0</v>
      </c>
      <c r="AK36" s="493">
        <v>0</v>
      </c>
      <c r="AL36" s="493">
        <v>0</v>
      </c>
      <c r="AM36" s="493">
        <v>0</v>
      </c>
      <c r="AN36" s="493">
        <v>0</v>
      </c>
      <c r="AO36" s="493">
        <v>0</v>
      </c>
      <c r="AP36" s="493">
        <v>0</v>
      </c>
      <c r="AQ36" s="493">
        <v>0</v>
      </c>
      <c r="AR36" s="493">
        <v>0</v>
      </c>
      <c r="AS36" s="490"/>
      <c r="AT36" s="490"/>
    </row>
    <row r="37" spans="1:46" ht="12.75">
      <c r="A37" s="107">
        <f t="shared" si="0"/>
        <v>0</v>
      </c>
      <c r="B37" s="116">
        <v>24</v>
      </c>
      <c r="C37" s="118" t="s">
        <v>47</v>
      </c>
      <c r="D37" s="329">
        <f t="shared" si="5"/>
        <v>202</v>
      </c>
      <c r="E37" s="495">
        <v>2</v>
      </c>
      <c r="F37" s="495">
        <v>9</v>
      </c>
      <c r="G37" s="495">
        <v>1</v>
      </c>
      <c r="H37" s="495">
        <v>1</v>
      </c>
      <c r="I37" s="495">
        <v>29</v>
      </c>
      <c r="J37" s="495">
        <v>10</v>
      </c>
      <c r="K37" s="495">
        <v>8</v>
      </c>
      <c r="L37" s="495">
        <v>6</v>
      </c>
      <c r="M37" s="493">
        <v>2</v>
      </c>
      <c r="N37" s="493">
        <v>3</v>
      </c>
      <c r="O37" s="493">
        <v>1</v>
      </c>
      <c r="P37" s="493">
        <v>0</v>
      </c>
      <c r="Q37" s="493">
        <v>5</v>
      </c>
      <c r="R37" s="493">
        <v>0</v>
      </c>
      <c r="S37" s="493">
        <v>2</v>
      </c>
      <c r="T37" s="493">
        <v>1</v>
      </c>
      <c r="U37" s="493">
        <v>66</v>
      </c>
      <c r="V37" s="493">
        <v>7</v>
      </c>
      <c r="W37" s="493">
        <v>19</v>
      </c>
      <c r="X37" s="493">
        <v>3</v>
      </c>
      <c r="Y37" s="493">
        <v>6</v>
      </c>
      <c r="Z37" s="493">
        <v>1</v>
      </c>
      <c r="AA37" s="493">
        <v>0</v>
      </c>
      <c r="AB37" s="493">
        <v>0</v>
      </c>
      <c r="AC37" s="493">
        <v>9</v>
      </c>
      <c r="AD37" s="493">
        <v>4</v>
      </c>
      <c r="AE37" s="493">
        <v>7</v>
      </c>
      <c r="AF37" s="493">
        <v>0</v>
      </c>
      <c r="AG37" s="493">
        <v>0</v>
      </c>
      <c r="AH37" s="493">
        <v>0</v>
      </c>
      <c r="AI37" s="493">
        <v>0</v>
      </c>
      <c r="AJ37" s="493">
        <v>0</v>
      </c>
      <c r="AK37" s="493">
        <v>0</v>
      </c>
      <c r="AL37" s="493">
        <v>0</v>
      </c>
      <c r="AM37" s="493">
        <v>0</v>
      </c>
      <c r="AN37" s="493">
        <v>0</v>
      </c>
      <c r="AO37" s="493">
        <v>0</v>
      </c>
      <c r="AP37" s="493">
        <v>0</v>
      </c>
      <c r="AQ37" s="493">
        <v>0</v>
      </c>
      <c r="AR37" s="493">
        <v>0</v>
      </c>
      <c r="AS37" s="490"/>
      <c r="AT37" s="490"/>
    </row>
    <row r="38" spans="1:46" ht="12.75">
      <c r="A38" s="107">
        <f t="shared" si="0"/>
        <v>0</v>
      </c>
      <c r="B38" s="116">
        <v>25</v>
      </c>
      <c r="C38" s="118" t="s">
        <v>48</v>
      </c>
      <c r="D38" s="329">
        <f t="shared" si="5"/>
        <v>212</v>
      </c>
      <c r="E38" s="493">
        <v>7</v>
      </c>
      <c r="F38" s="493">
        <v>6</v>
      </c>
      <c r="G38" s="493">
        <v>3</v>
      </c>
      <c r="H38" s="493">
        <v>1</v>
      </c>
      <c r="I38" s="493">
        <v>22</v>
      </c>
      <c r="J38" s="493">
        <v>11</v>
      </c>
      <c r="K38" s="493">
        <v>16</v>
      </c>
      <c r="L38" s="493">
        <v>4</v>
      </c>
      <c r="M38" s="493">
        <v>4</v>
      </c>
      <c r="N38" s="493">
        <v>7</v>
      </c>
      <c r="O38" s="493">
        <v>0</v>
      </c>
      <c r="P38" s="493">
        <v>0</v>
      </c>
      <c r="Q38" s="493">
        <v>3</v>
      </c>
      <c r="R38" s="493">
        <v>0</v>
      </c>
      <c r="S38" s="493">
        <v>3</v>
      </c>
      <c r="T38" s="493">
        <v>1</v>
      </c>
      <c r="U38" s="493">
        <v>48</v>
      </c>
      <c r="V38" s="493">
        <v>13</v>
      </c>
      <c r="W38" s="493">
        <v>29</v>
      </c>
      <c r="X38" s="493">
        <v>0</v>
      </c>
      <c r="Y38" s="493">
        <v>9</v>
      </c>
      <c r="Z38" s="493">
        <v>2</v>
      </c>
      <c r="AA38" s="493">
        <v>0</v>
      </c>
      <c r="AB38" s="493">
        <v>0</v>
      </c>
      <c r="AC38" s="493">
        <v>11</v>
      </c>
      <c r="AD38" s="493">
        <v>6</v>
      </c>
      <c r="AE38" s="493">
        <v>6</v>
      </c>
      <c r="AF38" s="493">
        <v>0</v>
      </c>
      <c r="AG38" s="493">
        <v>0</v>
      </c>
      <c r="AH38" s="493">
        <v>0</v>
      </c>
      <c r="AI38" s="493">
        <v>0</v>
      </c>
      <c r="AJ38" s="493">
        <v>0</v>
      </c>
      <c r="AK38" s="493">
        <v>0</v>
      </c>
      <c r="AL38" s="493">
        <v>0</v>
      </c>
      <c r="AM38" s="493">
        <v>0</v>
      </c>
      <c r="AN38" s="493">
        <v>0</v>
      </c>
      <c r="AO38" s="493">
        <v>0</v>
      </c>
      <c r="AP38" s="493">
        <v>0</v>
      </c>
      <c r="AQ38" s="493">
        <v>0</v>
      </c>
      <c r="AR38" s="493">
        <v>0</v>
      </c>
      <c r="AS38" s="490"/>
      <c r="AT38" s="490"/>
    </row>
    <row r="39" spans="1:46" ht="13.5" customHeight="1">
      <c r="A39" s="107">
        <f t="shared" si="0"/>
        <v>0</v>
      </c>
      <c r="B39" s="116">
        <v>26</v>
      </c>
      <c r="C39" s="118" t="s">
        <v>49</v>
      </c>
      <c r="D39" s="329">
        <f t="shared" si="5"/>
        <v>120</v>
      </c>
      <c r="E39" s="493">
        <v>3</v>
      </c>
      <c r="F39" s="493">
        <v>2</v>
      </c>
      <c r="G39" s="493">
        <v>1</v>
      </c>
      <c r="H39" s="493">
        <v>1</v>
      </c>
      <c r="I39" s="493">
        <v>23</v>
      </c>
      <c r="J39" s="493">
        <v>5</v>
      </c>
      <c r="K39" s="493">
        <v>4</v>
      </c>
      <c r="L39" s="493">
        <v>1</v>
      </c>
      <c r="M39" s="493">
        <v>2</v>
      </c>
      <c r="N39" s="493">
        <v>1</v>
      </c>
      <c r="O39" s="493">
        <v>3</v>
      </c>
      <c r="P39" s="493">
        <v>0</v>
      </c>
      <c r="Q39" s="493">
        <v>3</v>
      </c>
      <c r="R39" s="493">
        <v>0</v>
      </c>
      <c r="S39" s="493">
        <v>0</v>
      </c>
      <c r="T39" s="493">
        <v>0</v>
      </c>
      <c r="U39" s="493">
        <v>27</v>
      </c>
      <c r="V39" s="493">
        <v>7</v>
      </c>
      <c r="W39" s="493">
        <v>9</v>
      </c>
      <c r="X39" s="493">
        <v>0</v>
      </c>
      <c r="Y39" s="493">
        <v>5</v>
      </c>
      <c r="Z39" s="493">
        <v>0</v>
      </c>
      <c r="AA39" s="493">
        <v>0</v>
      </c>
      <c r="AB39" s="493">
        <v>0</v>
      </c>
      <c r="AC39" s="493">
        <v>12</v>
      </c>
      <c r="AD39" s="493">
        <v>5</v>
      </c>
      <c r="AE39" s="493">
        <v>6</v>
      </c>
      <c r="AF39" s="493">
        <v>0</v>
      </c>
      <c r="AG39" s="493">
        <v>0</v>
      </c>
      <c r="AH39" s="493">
        <v>0</v>
      </c>
      <c r="AI39" s="493">
        <v>0</v>
      </c>
      <c r="AJ39" s="493">
        <v>0</v>
      </c>
      <c r="AK39" s="493">
        <v>0</v>
      </c>
      <c r="AL39" s="493">
        <v>0</v>
      </c>
      <c r="AM39" s="493">
        <v>0</v>
      </c>
      <c r="AN39" s="493">
        <v>0</v>
      </c>
      <c r="AO39" s="493">
        <v>0</v>
      </c>
      <c r="AP39" s="493">
        <v>0</v>
      </c>
      <c r="AQ39" s="493">
        <v>0</v>
      </c>
      <c r="AR39" s="493">
        <v>0</v>
      </c>
      <c r="AS39" s="490"/>
      <c r="AT39" s="490"/>
    </row>
    <row r="40" spans="1:46" ht="12.75" customHeight="1">
      <c r="A40" s="107">
        <f t="shared" si="0"/>
        <v>0</v>
      </c>
      <c r="B40" s="116">
        <v>27</v>
      </c>
      <c r="C40" s="118" t="s">
        <v>50</v>
      </c>
      <c r="D40" s="329">
        <f t="shared" si="5"/>
        <v>75</v>
      </c>
      <c r="E40" s="493">
        <v>2</v>
      </c>
      <c r="F40" s="493">
        <v>1</v>
      </c>
      <c r="G40" s="493">
        <v>2</v>
      </c>
      <c r="H40" s="493">
        <v>0</v>
      </c>
      <c r="I40" s="493">
        <v>2</v>
      </c>
      <c r="J40" s="493">
        <v>11</v>
      </c>
      <c r="K40" s="493">
        <v>1</v>
      </c>
      <c r="L40" s="493">
        <v>0</v>
      </c>
      <c r="M40" s="493">
        <v>0</v>
      </c>
      <c r="N40" s="493">
        <v>3</v>
      </c>
      <c r="O40" s="493">
        <v>0</v>
      </c>
      <c r="P40" s="493">
        <v>0</v>
      </c>
      <c r="Q40" s="493">
        <v>2</v>
      </c>
      <c r="R40" s="493">
        <v>0</v>
      </c>
      <c r="S40" s="493">
        <v>0</v>
      </c>
      <c r="T40" s="493">
        <v>0</v>
      </c>
      <c r="U40" s="493">
        <v>4</v>
      </c>
      <c r="V40" s="493">
        <v>4</v>
      </c>
      <c r="W40" s="493">
        <v>2</v>
      </c>
      <c r="X40" s="493">
        <v>1</v>
      </c>
      <c r="Y40" s="493">
        <v>4</v>
      </c>
      <c r="Z40" s="493">
        <v>1</v>
      </c>
      <c r="AA40" s="493">
        <v>1</v>
      </c>
      <c r="AB40" s="493">
        <v>1</v>
      </c>
      <c r="AC40" s="493">
        <v>20</v>
      </c>
      <c r="AD40" s="493">
        <v>10</v>
      </c>
      <c r="AE40" s="493">
        <v>3</v>
      </c>
      <c r="AF40" s="493">
        <v>0</v>
      </c>
      <c r="AG40" s="493">
        <v>0</v>
      </c>
      <c r="AH40" s="493">
        <v>0</v>
      </c>
      <c r="AI40" s="493">
        <v>0</v>
      </c>
      <c r="AJ40" s="493">
        <v>0</v>
      </c>
      <c r="AK40" s="493">
        <v>0</v>
      </c>
      <c r="AL40" s="493">
        <v>0</v>
      </c>
      <c r="AM40" s="493">
        <v>0</v>
      </c>
      <c r="AN40" s="493">
        <v>0</v>
      </c>
      <c r="AO40" s="493">
        <v>0</v>
      </c>
      <c r="AP40" s="493">
        <v>0</v>
      </c>
      <c r="AQ40" s="493">
        <v>0</v>
      </c>
      <c r="AR40" s="493">
        <v>0</v>
      </c>
      <c r="AS40" s="490"/>
      <c r="AT40" s="490"/>
    </row>
    <row r="41" spans="1:46" ht="12.75">
      <c r="A41" s="107">
        <f t="shared" si="0"/>
        <v>0</v>
      </c>
      <c r="B41" s="116">
        <v>28</v>
      </c>
      <c r="C41" s="118" t="s">
        <v>51</v>
      </c>
      <c r="D41" s="329">
        <f t="shared" si="5"/>
        <v>147</v>
      </c>
      <c r="E41" s="493">
        <v>11</v>
      </c>
      <c r="F41" s="493">
        <v>9</v>
      </c>
      <c r="G41" s="493">
        <v>2</v>
      </c>
      <c r="H41" s="493">
        <v>0</v>
      </c>
      <c r="I41" s="493">
        <v>2</v>
      </c>
      <c r="J41" s="493">
        <v>11</v>
      </c>
      <c r="K41" s="493">
        <v>3</v>
      </c>
      <c r="L41" s="493">
        <v>1</v>
      </c>
      <c r="M41" s="493">
        <v>0</v>
      </c>
      <c r="N41" s="493">
        <v>3</v>
      </c>
      <c r="O41" s="493">
        <v>1</v>
      </c>
      <c r="P41" s="493">
        <v>0</v>
      </c>
      <c r="Q41" s="493">
        <v>2</v>
      </c>
      <c r="R41" s="493">
        <v>1</v>
      </c>
      <c r="S41" s="493">
        <v>2</v>
      </c>
      <c r="T41" s="493">
        <v>0</v>
      </c>
      <c r="U41" s="493">
        <v>7</v>
      </c>
      <c r="V41" s="493">
        <v>6</v>
      </c>
      <c r="W41" s="493">
        <v>6</v>
      </c>
      <c r="X41" s="493">
        <v>1</v>
      </c>
      <c r="Y41" s="493">
        <v>0</v>
      </c>
      <c r="Z41" s="493">
        <v>2</v>
      </c>
      <c r="AA41" s="493">
        <v>2</v>
      </c>
      <c r="AB41" s="493">
        <v>0</v>
      </c>
      <c r="AC41" s="493">
        <v>35</v>
      </c>
      <c r="AD41" s="493">
        <v>33</v>
      </c>
      <c r="AE41" s="493">
        <v>5</v>
      </c>
      <c r="AF41" s="493">
        <v>0</v>
      </c>
      <c r="AG41" s="493">
        <v>0</v>
      </c>
      <c r="AH41" s="493">
        <v>2</v>
      </c>
      <c r="AI41" s="493">
        <v>0</v>
      </c>
      <c r="AJ41" s="493">
        <v>0</v>
      </c>
      <c r="AK41" s="493">
        <v>0</v>
      </c>
      <c r="AL41" s="493">
        <v>0</v>
      </c>
      <c r="AM41" s="493">
        <v>0</v>
      </c>
      <c r="AN41" s="493">
        <v>0</v>
      </c>
      <c r="AO41" s="493">
        <v>0</v>
      </c>
      <c r="AP41" s="493">
        <v>0</v>
      </c>
      <c r="AQ41" s="493">
        <v>0</v>
      </c>
      <c r="AR41" s="493">
        <v>0</v>
      </c>
      <c r="AS41" s="491"/>
      <c r="AT41" s="490"/>
    </row>
    <row r="42" spans="1:46" ht="12.75">
      <c r="A42" s="107">
        <f t="shared" si="0"/>
        <v>0</v>
      </c>
      <c r="B42" s="116">
        <v>29</v>
      </c>
      <c r="C42" s="118" t="s">
        <v>52</v>
      </c>
      <c r="D42" s="329">
        <f t="shared" si="5"/>
        <v>197</v>
      </c>
      <c r="E42" s="493">
        <v>11</v>
      </c>
      <c r="F42" s="493">
        <v>13</v>
      </c>
      <c r="G42" s="493">
        <v>4</v>
      </c>
      <c r="H42" s="493">
        <v>1</v>
      </c>
      <c r="I42" s="493">
        <v>5</v>
      </c>
      <c r="J42" s="493">
        <v>23</v>
      </c>
      <c r="K42" s="493">
        <v>5</v>
      </c>
      <c r="L42" s="493">
        <v>0</v>
      </c>
      <c r="M42" s="493">
        <v>0</v>
      </c>
      <c r="N42" s="493">
        <v>11</v>
      </c>
      <c r="O42" s="493">
        <v>2</v>
      </c>
      <c r="P42" s="493">
        <v>0</v>
      </c>
      <c r="Q42" s="493">
        <v>2</v>
      </c>
      <c r="R42" s="493">
        <v>1</v>
      </c>
      <c r="S42" s="493">
        <v>4</v>
      </c>
      <c r="T42" s="493">
        <v>1</v>
      </c>
      <c r="U42" s="493">
        <v>16</v>
      </c>
      <c r="V42" s="493">
        <v>3</v>
      </c>
      <c r="W42" s="493">
        <v>7</v>
      </c>
      <c r="X42" s="493">
        <v>1</v>
      </c>
      <c r="Y42" s="493">
        <v>2</v>
      </c>
      <c r="Z42" s="493">
        <v>8</v>
      </c>
      <c r="AA42" s="493">
        <v>0</v>
      </c>
      <c r="AB42" s="493">
        <v>1</v>
      </c>
      <c r="AC42" s="493">
        <v>34</v>
      </c>
      <c r="AD42" s="493">
        <v>32</v>
      </c>
      <c r="AE42" s="493">
        <v>10</v>
      </c>
      <c r="AF42" s="493">
        <v>0</v>
      </c>
      <c r="AG42" s="493">
        <v>0</v>
      </c>
      <c r="AH42" s="493">
        <v>0</v>
      </c>
      <c r="AI42" s="493">
        <v>0</v>
      </c>
      <c r="AJ42" s="493">
        <v>0</v>
      </c>
      <c r="AK42" s="493">
        <v>0</v>
      </c>
      <c r="AL42" s="493">
        <v>0</v>
      </c>
      <c r="AM42" s="493">
        <v>0</v>
      </c>
      <c r="AN42" s="493">
        <v>0</v>
      </c>
      <c r="AO42" s="493">
        <v>0</v>
      </c>
      <c r="AP42" s="493">
        <v>0</v>
      </c>
      <c r="AQ42" s="493">
        <v>0</v>
      </c>
      <c r="AR42" s="493">
        <v>0</v>
      </c>
      <c r="AS42" s="491"/>
      <c r="AT42" s="490"/>
    </row>
    <row r="43" spans="1:46" ht="12.75">
      <c r="A43" s="107">
        <f t="shared" si="0"/>
        <v>0</v>
      </c>
      <c r="B43" s="116">
        <v>30</v>
      </c>
      <c r="C43" s="118" t="s">
        <v>53</v>
      </c>
      <c r="D43" s="329">
        <f t="shared" si="5"/>
        <v>272</v>
      </c>
      <c r="E43" s="493">
        <v>17</v>
      </c>
      <c r="F43" s="493">
        <v>22</v>
      </c>
      <c r="G43" s="493">
        <v>15</v>
      </c>
      <c r="H43" s="493">
        <v>3</v>
      </c>
      <c r="I43" s="493">
        <v>5</v>
      </c>
      <c r="J43" s="493">
        <v>20</v>
      </c>
      <c r="K43" s="493">
        <v>4</v>
      </c>
      <c r="L43" s="493">
        <v>2</v>
      </c>
      <c r="M43" s="493">
        <v>0</v>
      </c>
      <c r="N43" s="493">
        <v>12</v>
      </c>
      <c r="O43" s="493">
        <v>2</v>
      </c>
      <c r="P43" s="493">
        <v>0</v>
      </c>
      <c r="Q43" s="493">
        <v>11</v>
      </c>
      <c r="R43" s="493">
        <v>1</v>
      </c>
      <c r="S43" s="493">
        <v>0</v>
      </c>
      <c r="T43" s="493">
        <v>3</v>
      </c>
      <c r="U43" s="493">
        <v>32</v>
      </c>
      <c r="V43" s="493">
        <v>6</v>
      </c>
      <c r="W43" s="493">
        <v>8</v>
      </c>
      <c r="X43" s="493">
        <v>8</v>
      </c>
      <c r="Y43" s="493">
        <v>0</v>
      </c>
      <c r="Z43" s="493">
        <v>6</v>
      </c>
      <c r="AA43" s="493">
        <v>1</v>
      </c>
      <c r="AB43" s="493">
        <v>1</v>
      </c>
      <c r="AC43" s="493">
        <v>21</v>
      </c>
      <c r="AD43" s="493">
        <v>51</v>
      </c>
      <c r="AE43" s="493">
        <v>13</v>
      </c>
      <c r="AF43" s="493">
        <v>2</v>
      </c>
      <c r="AG43" s="493">
        <v>1</v>
      </c>
      <c r="AH43" s="493">
        <v>5</v>
      </c>
      <c r="AI43" s="493">
        <v>0</v>
      </c>
      <c r="AJ43" s="493">
        <v>0</v>
      </c>
      <c r="AK43" s="493">
        <v>0</v>
      </c>
      <c r="AL43" s="493">
        <v>0</v>
      </c>
      <c r="AM43" s="493">
        <v>0</v>
      </c>
      <c r="AN43" s="493">
        <v>0</v>
      </c>
      <c r="AO43" s="493">
        <v>0</v>
      </c>
      <c r="AP43" s="493">
        <v>0</v>
      </c>
      <c r="AQ43" s="493">
        <v>0</v>
      </c>
      <c r="AR43" s="493">
        <v>0</v>
      </c>
      <c r="AS43" s="491"/>
      <c r="AT43" s="490"/>
    </row>
    <row r="44" spans="1:46" ht="12.75">
      <c r="A44" s="107">
        <f t="shared" si="0"/>
        <v>0</v>
      </c>
      <c r="B44" s="116">
        <v>31</v>
      </c>
      <c r="C44" s="118" t="s">
        <v>54</v>
      </c>
      <c r="D44" s="329">
        <f t="shared" si="5"/>
        <v>308</v>
      </c>
      <c r="E44" s="493">
        <v>13</v>
      </c>
      <c r="F44" s="493">
        <v>28</v>
      </c>
      <c r="G44" s="493">
        <v>16</v>
      </c>
      <c r="H44" s="493">
        <v>3</v>
      </c>
      <c r="I44" s="493">
        <v>5</v>
      </c>
      <c r="J44" s="493">
        <v>25</v>
      </c>
      <c r="K44" s="493">
        <v>11</v>
      </c>
      <c r="L44" s="493">
        <v>1</v>
      </c>
      <c r="M44" s="493">
        <v>0</v>
      </c>
      <c r="N44" s="493">
        <v>16</v>
      </c>
      <c r="O44" s="493">
        <v>1</v>
      </c>
      <c r="P44" s="493">
        <v>2</v>
      </c>
      <c r="Q44" s="493">
        <v>8</v>
      </c>
      <c r="R44" s="493">
        <v>6</v>
      </c>
      <c r="S44" s="493">
        <v>0</v>
      </c>
      <c r="T44" s="493">
        <v>4</v>
      </c>
      <c r="U44" s="493">
        <v>23</v>
      </c>
      <c r="V44" s="493">
        <v>24</v>
      </c>
      <c r="W44" s="493">
        <v>14</v>
      </c>
      <c r="X44" s="493">
        <v>4</v>
      </c>
      <c r="Y44" s="493">
        <v>3</v>
      </c>
      <c r="Z44" s="493">
        <v>23</v>
      </c>
      <c r="AA44" s="493">
        <v>2</v>
      </c>
      <c r="AB44" s="493">
        <v>0</v>
      </c>
      <c r="AC44" s="493">
        <v>18</v>
      </c>
      <c r="AD44" s="493">
        <v>49</v>
      </c>
      <c r="AE44" s="493">
        <v>9</v>
      </c>
      <c r="AF44" s="493">
        <v>0</v>
      </c>
      <c r="AG44" s="493">
        <v>0</v>
      </c>
      <c r="AH44" s="493">
        <v>0</v>
      </c>
      <c r="AI44" s="493">
        <v>0</v>
      </c>
      <c r="AJ44" s="493">
        <v>0</v>
      </c>
      <c r="AK44" s="493">
        <v>0</v>
      </c>
      <c r="AL44" s="493">
        <v>0</v>
      </c>
      <c r="AM44" s="493">
        <v>0</v>
      </c>
      <c r="AN44" s="493">
        <v>0</v>
      </c>
      <c r="AO44" s="493">
        <v>0</v>
      </c>
      <c r="AP44" s="493">
        <v>0</v>
      </c>
      <c r="AQ44" s="493">
        <v>0</v>
      </c>
      <c r="AR44" s="493">
        <v>0</v>
      </c>
      <c r="AS44" s="491"/>
      <c r="AT44" s="490"/>
    </row>
    <row r="45" spans="1:46" ht="12.75">
      <c r="A45" s="107">
        <f t="shared" si="0"/>
        <v>0</v>
      </c>
      <c r="B45" s="116">
        <v>32</v>
      </c>
      <c r="C45" s="120" t="s">
        <v>55</v>
      </c>
      <c r="D45" s="329">
        <f t="shared" si="5"/>
        <v>380</v>
      </c>
      <c r="E45" s="493">
        <v>24</v>
      </c>
      <c r="F45" s="493">
        <v>41</v>
      </c>
      <c r="G45" s="493">
        <v>12</v>
      </c>
      <c r="H45" s="493">
        <v>3</v>
      </c>
      <c r="I45" s="493">
        <v>5</v>
      </c>
      <c r="J45" s="493">
        <v>32</v>
      </c>
      <c r="K45" s="493">
        <v>11</v>
      </c>
      <c r="L45" s="493">
        <v>2</v>
      </c>
      <c r="M45" s="493">
        <v>0</v>
      </c>
      <c r="N45" s="493">
        <v>21</v>
      </c>
      <c r="O45" s="493">
        <v>6</v>
      </c>
      <c r="P45" s="493">
        <v>0</v>
      </c>
      <c r="Q45" s="493">
        <v>14</v>
      </c>
      <c r="R45" s="493">
        <v>12</v>
      </c>
      <c r="S45" s="493">
        <v>4</v>
      </c>
      <c r="T45" s="493">
        <v>2</v>
      </c>
      <c r="U45" s="493">
        <v>19</v>
      </c>
      <c r="V45" s="493">
        <v>36</v>
      </c>
      <c r="W45" s="493">
        <v>10</v>
      </c>
      <c r="X45" s="493">
        <v>3</v>
      </c>
      <c r="Y45" s="493">
        <v>1</v>
      </c>
      <c r="Z45" s="493">
        <v>45</v>
      </c>
      <c r="AA45" s="493">
        <v>3</v>
      </c>
      <c r="AB45" s="493">
        <v>0</v>
      </c>
      <c r="AC45" s="493">
        <v>14</v>
      </c>
      <c r="AD45" s="493">
        <v>47</v>
      </c>
      <c r="AE45" s="493">
        <v>13</v>
      </c>
      <c r="AF45" s="493">
        <v>0</v>
      </c>
      <c r="AG45" s="493">
        <v>0</v>
      </c>
      <c r="AH45" s="493">
        <v>0</v>
      </c>
      <c r="AI45" s="493">
        <v>0</v>
      </c>
      <c r="AJ45" s="493">
        <v>0</v>
      </c>
      <c r="AK45" s="493">
        <v>0</v>
      </c>
      <c r="AL45" s="493">
        <v>0</v>
      </c>
      <c r="AM45" s="493">
        <v>0</v>
      </c>
      <c r="AN45" s="493">
        <v>0</v>
      </c>
      <c r="AO45" s="493">
        <v>0</v>
      </c>
      <c r="AP45" s="493">
        <v>0</v>
      </c>
      <c r="AQ45" s="493">
        <v>0</v>
      </c>
      <c r="AR45" s="493">
        <v>0</v>
      </c>
      <c r="AS45" s="491"/>
      <c r="AT45" s="490"/>
    </row>
    <row r="46" spans="1:46" ht="12.75">
      <c r="A46" s="107">
        <f t="shared" si="0"/>
        <v>0</v>
      </c>
      <c r="B46" s="116">
        <v>33</v>
      </c>
      <c r="C46" s="120" t="s">
        <v>56</v>
      </c>
      <c r="D46" s="329">
        <f t="shared" si="5"/>
        <v>429</v>
      </c>
      <c r="E46" s="493">
        <v>16</v>
      </c>
      <c r="F46" s="493">
        <v>57</v>
      </c>
      <c r="G46" s="493">
        <v>28</v>
      </c>
      <c r="H46" s="493">
        <v>3</v>
      </c>
      <c r="I46" s="493">
        <v>9</v>
      </c>
      <c r="J46" s="493">
        <v>35</v>
      </c>
      <c r="K46" s="493">
        <v>12</v>
      </c>
      <c r="L46" s="493">
        <v>3</v>
      </c>
      <c r="M46" s="493">
        <v>0</v>
      </c>
      <c r="N46" s="493">
        <v>16</v>
      </c>
      <c r="O46" s="493">
        <v>4</v>
      </c>
      <c r="P46" s="493">
        <v>1</v>
      </c>
      <c r="Q46" s="493">
        <v>19</v>
      </c>
      <c r="R46" s="493">
        <v>7</v>
      </c>
      <c r="S46" s="493">
        <v>2</v>
      </c>
      <c r="T46" s="493">
        <v>2</v>
      </c>
      <c r="U46" s="493">
        <v>15</v>
      </c>
      <c r="V46" s="493">
        <v>45</v>
      </c>
      <c r="W46" s="493">
        <v>10</v>
      </c>
      <c r="X46" s="493">
        <v>0</v>
      </c>
      <c r="Y46" s="493">
        <v>4</v>
      </c>
      <c r="Z46" s="493">
        <v>38</v>
      </c>
      <c r="AA46" s="493">
        <v>0</v>
      </c>
      <c r="AB46" s="493">
        <v>0</v>
      </c>
      <c r="AC46" s="493">
        <v>19</v>
      </c>
      <c r="AD46" s="493">
        <v>65</v>
      </c>
      <c r="AE46" s="493">
        <v>18</v>
      </c>
      <c r="AF46" s="493">
        <v>0</v>
      </c>
      <c r="AG46" s="493">
        <v>0</v>
      </c>
      <c r="AH46" s="493">
        <v>1</v>
      </c>
      <c r="AI46" s="493">
        <v>0</v>
      </c>
      <c r="AJ46" s="493">
        <v>0</v>
      </c>
      <c r="AK46" s="493">
        <v>0</v>
      </c>
      <c r="AL46" s="493">
        <v>0</v>
      </c>
      <c r="AM46" s="493">
        <v>0</v>
      </c>
      <c r="AN46" s="493">
        <v>0</v>
      </c>
      <c r="AO46" s="493">
        <v>0</v>
      </c>
      <c r="AP46" s="493">
        <v>0</v>
      </c>
      <c r="AQ46" s="493">
        <v>0</v>
      </c>
      <c r="AR46" s="493">
        <v>0</v>
      </c>
      <c r="AS46" s="491"/>
      <c r="AT46" s="490"/>
    </row>
    <row r="47" spans="1:46" ht="12.75">
      <c r="A47" s="107">
        <f t="shared" si="0"/>
        <v>0</v>
      </c>
      <c r="B47" s="116">
        <v>34</v>
      </c>
      <c r="C47" s="120" t="s">
        <v>57</v>
      </c>
      <c r="D47" s="329">
        <f t="shared" si="5"/>
        <v>498</v>
      </c>
      <c r="E47" s="493">
        <v>25</v>
      </c>
      <c r="F47" s="493">
        <v>50</v>
      </c>
      <c r="G47" s="493">
        <v>48</v>
      </c>
      <c r="H47" s="493">
        <v>5</v>
      </c>
      <c r="I47" s="493">
        <v>18</v>
      </c>
      <c r="J47" s="493">
        <v>57</v>
      </c>
      <c r="K47" s="493">
        <v>20</v>
      </c>
      <c r="L47" s="493">
        <v>5</v>
      </c>
      <c r="M47" s="493">
        <v>0</v>
      </c>
      <c r="N47" s="493">
        <v>17</v>
      </c>
      <c r="O47" s="493">
        <v>1</v>
      </c>
      <c r="P47" s="493">
        <v>0</v>
      </c>
      <c r="Q47" s="493">
        <v>20</v>
      </c>
      <c r="R47" s="493">
        <v>7</v>
      </c>
      <c r="S47" s="493">
        <v>4</v>
      </c>
      <c r="T47" s="493">
        <v>0</v>
      </c>
      <c r="U47" s="493">
        <v>10</v>
      </c>
      <c r="V47" s="493">
        <v>25</v>
      </c>
      <c r="W47" s="493">
        <v>3</v>
      </c>
      <c r="X47" s="493">
        <v>0</v>
      </c>
      <c r="Y47" s="493">
        <v>5</v>
      </c>
      <c r="Z47" s="493">
        <v>32</v>
      </c>
      <c r="AA47" s="493">
        <v>5</v>
      </c>
      <c r="AB47" s="493">
        <v>0</v>
      </c>
      <c r="AC47" s="493">
        <v>29</v>
      </c>
      <c r="AD47" s="493">
        <v>80</v>
      </c>
      <c r="AE47" s="493">
        <v>30</v>
      </c>
      <c r="AF47" s="493">
        <v>2</v>
      </c>
      <c r="AG47" s="493">
        <v>0</v>
      </c>
      <c r="AH47" s="493">
        <v>0</v>
      </c>
      <c r="AI47" s="493">
        <v>0</v>
      </c>
      <c r="AJ47" s="493">
        <v>0</v>
      </c>
      <c r="AK47" s="493">
        <v>0</v>
      </c>
      <c r="AL47" s="493">
        <v>0</v>
      </c>
      <c r="AM47" s="493">
        <v>0</v>
      </c>
      <c r="AN47" s="493">
        <v>0</v>
      </c>
      <c r="AO47" s="493">
        <v>0</v>
      </c>
      <c r="AP47" s="493">
        <v>0</v>
      </c>
      <c r="AQ47" s="493">
        <v>0</v>
      </c>
      <c r="AR47" s="493">
        <v>0</v>
      </c>
      <c r="AS47" s="491"/>
      <c r="AT47" s="490"/>
    </row>
    <row r="48" spans="1:46" ht="12.75">
      <c r="A48" s="107">
        <f t="shared" si="0"/>
        <v>0</v>
      </c>
      <c r="B48" s="116">
        <v>35</v>
      </c>
      <c r="C48" s="120" t="s">
        <v>58</v>
      </c>
      <c r="D48" s="329">
        <f t="shared" si="5"/>
        <v>450</v>
      </c>
      <c r="E48" s="493">
        <v>37</v>
      </c>
      <c r="F48" s="493">
        <v>53</v>
      </c>
      <c r="G48" s="493">
        <v>28</v>
      </c>
      <c r="H48" s="493">
        <v>6</v>
      </c>
      <c r="I48" s="493">
        <v>21</v>
      </c>
      <c r="J48" s="493">
        <v>65</v>
      </c>
      <c r="K48" s="493">
        <v>18</v>
      </c>
      <c r="L48" s="493">
        <v>6</v>
      </c>
      <c r="M48" s="493">
        <v>0</v>
      </c>
      <c r="N48" s="493">
        <v>12</v>
      </c>
      <c r="O48" s="493">
        <v>1</v>
      </c>
      <c r="P48" s="493">
        <v>0</v>
      </c>
      <c r="Q48" s="493">
        <v>14</v>
      </c>
      <c r="R48" s="493">
        <v>17</v>
      </c>
      <c r="S48" s="493">
        <v>6</v>
      </c>
      <c r="T48" s="493">
        <v>2</v>
      </c>
      <c r="U48" s="493">
        <v>6</v>
      </c>
      <c r="V48" s="493">
        <v>15</v>
      </c>
      <c r="W48" s="493">
        <v>5</v>
      </c>
      <c r="X48" s="493">
        <v>0</v>
      </c>
      <c r="Y48" s="493">
        <v>3</v>
      </c>
      <c r="Z48" s="493">
        <v>9</v>
      </c>
      <c r="AA48" s="493">
        <v>2</v>
      </c>
      <c r="AB48" s="493">
        <v>0</v>
      </c>
      <c r="AC48" s="493">
        <v>26</v>
      </c>
      <c r="AD48" s="493">
        <v>68</v>
      </c>
      <c r="AE48" s="493">
        <v>26</v>
      </c>
      <c r="AF48" s="493">
        <v>4</v>
      </c>
      <c r="AG48" s="493">
        <v>0</v>
      </c>
      <c r="AH48" s="493">
        <v>0</v>
      </c>
      <c r="AI48" s="493">
        <v>0</v>
      </c>
      <c r="AJ48" s="493">
        <v>0</v>
      </c>
      <c r="AK48" s="493">
        <v>0</v>
      </c>
      <c r="AL48" s="493">
        <v>0</v>
      </c>
      <c r="AM48" s="493">
        <v>0</v>
      </c>
      <c r="AN48" s="493">
        <v>0</v>
      </c>
      <c r="AO48" s="493">
        <v>0</v>
      </c>
      <c r="AP48" s="493">
        <v>0</v>
      </c>
      <c r="AQ48" s="493">
        <v>0</v>
      </c>
      <c r="AR48" s="493">
        <v>0</v>
      </c>
      <c r="AS48" s="491"/>
      <c r="AT48" s="490"/>
    </row>
    <row r="49" spans="1:46" ht="12.75">
      <c r="A49" s="107">
        <f t="shared" si="0"/>
        <v>0</v>
      </c>
      <c r="B49" s="116">
        <v>36</v>
      </c>
      <c r="C49" s="120" t="s">
        <v>59</v>
      </c>
      <c r="D49" s="329">
        <f t="shared" si="5"/>
        <v>597</v>
      </c>
      <c r="E49" s="493">
        <v>41</v>
      </c>
      <c r="F49" s="493">
        <v>84</v>
      </c>
      <c r="G49" s="493">
        <v>42</v>
      </c>
      <c r="H49" s="493">
        <v>7</v>
      </c>
      <c r="I49" s="493">
        <v>15</v>
      </c>
      <c r="J49" s="493">
        <v>116</v>
      </c>
      <c r="K49" s="493">
        <v>22</v>
      </c>
      <c r="L49" s="493">
        <v>9</v>
      </c>
      <c r="M49" s="493">
        <v>0</v>
      </c>
      <c r="N49" s="493">
        <v>10</v>
      </c>
      <c r="O49" s="493">
        <v>2</v>
      </c>
      <c r="P49" s="493">
        <v>0</v>
      </c>
      <c r="Q49" s="493">
        <v>20</v>
      </c>
      <c r="R49" s="493">
        <v>22</v>
      </c>
      <c r="S49" s="493">
        <v>10</v>
      </c>
      <c r="T49" s="493">
        <v>2</v>
      </c>
      <c r="U49" s="493">
        <v>11</v>
      </c>
      <c r="V49" s="493">
        <v>14</v>
      </c>
      <c r="W49" s="493">
        <v>1</v>
      </c>
      <c r="X49" s="493">
        <v>1</v>
      </c>
      <c r="Y49" s="493">
        <v>2</v>
      </c>
      <c r="Z49" s="493">
        <v>6</v>
      </c>
      <c r="AA49" s="493">
        <v>0</v>
      </c>
      <c r="AB49" s="493">
        <v>0</v>
      </c>
      <c r="AC49" s="493">
        <v>39</v>
      </c>
      <c r="AD49" s="493">
        <v>82</v>
      </c>
      <c r="AE49" s="493">
        <v>34</v>
      </c>
      <c r="AF49" s="493">
        <v>2</v>
      </c>
      <c r="AG49" s="493">
        <v>0</v>
      </c>
      <c r="AH49" s="493">
        <v>1</v>
      </c>
      <c r="AI49" s="493">
        <v>1</v>
      </c>
      <c r="AJ49" s="493">
        <v>0</v>
      </c>
      <c r="AK49" s="493">
        <v>0</v>
      </c>
      <c r="AL49" s="493">
        <v>0</v>
      </c>
      <c r="AM49" s="493">
        <v>0</v>
      </c>
      <c r="AN49" s="493">
        <v>0</v>
      </c>
      <c r="AO49" s="493">
        <v>1</v>
      </c>
      <c r="AP49" s="493">
        <v>0</v>
      </c>
      <c r="AQ49" s="493">
        <v>0</v>
      </c>
      <c r="AR49" s="493">
        <v>0</v>
      </c>
      <c r="AS49" s="491"/>
      <c r="AT49" s="490"/>
    </row>
    <row r="50" spans="1:46" ht="12.75">
      <c r="A50" s="107">
        <f t="shared" si="0"/>
        <v>0</v>
      </c>
      <c r="B50" s="121">
        <v>37</v>
      </c>
      <c r="C50" s="122" t="s">
        <v>60</v>
      </c>
      <c r="D50" s="329">
        <f t="shared" si="5"/>
        <v>756</v>
      </c>
      <c r="E50" s="493">
        <v>72</v>
      </c>
      <c r="F50" s="493">
        <v>86</v>
      </c>
      <c r="G50" s="493">
        <v>50</v>
      </c>
      <c r="H50" s="493">
        <v>12</v>
      </c>
      <c r="I50" s="493">
        <v>29</v>
      </c>
      <c r="J50" s="493">
        <v>144</v>
      </c>
      <c r="K50" s="493">
        <v>42</v>
      </c>
      <c r="L50" s="493">
        <v>6</v>
      </c>
      <c r="M50" s="493">
        <v>0</v>
      </c>
      <c r="N50" s="493">
        <v>8</v>
      </c>
      <c r="O50" s="493">
        <v>1</v>
      </c>
      <c r="P50" s="493">
        <v>0</v>
      </c>
      <c r="Q50" s="493">
        <v>25</v>
      </c>
      <c r="R50" s="493">
        <v>32</v>
      </c>
      <c r="S50" s="493">
        <v>4</v>
      </c>
      <c r="T50" s="493">
        <v>3</v>
      </c>
      <c r="U50" s="493">
        <v>17</v>
      </c>
      <c r="V50" s="493">
        <v>12</v>
      </c>
      <c r="W50" s="493">
        <v>1</v>
      </c>
      <c r="X50" s="493">
        <v>0</v>
      </c>
      <c r="Y50" s="493">
        <v>2</v>
      </c>
      <c r="Z50" s="493">
        <v>6</v>
      </c>
      <c r="AA50" s="493">
        <v>0</v>
      </c>
      <c r="AB50" s="493">
        <v>0</v>
      </c>
      <c r="AC50" s="493">
        <v>83</v>
      </c>
      <c r="AD50" s="493">
        <v>88</v>
      </c>
      <c r="AE50" s="493">
        <v>28</v>
      </c>
      <c r="AF50" s="493">
        <v>4</v>
      </c>
      <c r="AG50" s="493">
        <v>0</v>
      </c>
      <c r="AH50" s="493">
        <v>1</v>
      </c>
      <c r="AI50" s="493">
        <v>0</v>
      </c>
      <c r="AJ50" s="493">
        <v>0</v>
      </c>
      <c r="AK50" s="493">
        <v>0</v>
      </c>
      <c r="AL50" s="493">
        <v>0</v>
      </c>
      <c r="AM50" s="493">
        <v>0</v>
      </c>
      <c r="AN50" s="493">
        <v>0</v>
      </c>
      <c r="AO50" s="493">
        <v>0</v>
      </c>
      <c r="AP50" s="493">
        <v>0</v>
      </c>
      <c r="AQ50" s="493">
        <v>0</v>
      </c>
      <c r="AR50" s="493">
        <v>0</v>
      </c>
      <c r="AS50" s="491"/>
      <c r="AT50" s="490"/>
    </row>
    <row r="51" spans="1:46" ht="12.75">
      <c r="A51" s="107">
        <f t="shared" si="0"/>
        <v>0</v>
      </c>
      <c r="B51" s="121">
        <v>38</v>
      </c>
      <c r="C51" s="120" t="s">
        <v>61</v>
      </c>
      <c r="D51" s="329">
        <f t="shared" si="5"/>
        <v>629</v>
      </c>
      <c r="E51" s="493">
        <v>60</v>
      </c>
      <c r="F51" s="493">
        <v>72</v>
      </c>
      <c r="G51" s="493">
        <v>31</v>
      </c>
      <c r="H51" s="493">
        <v>7</v>
      </c>
      <c r="I51" s="493">
        <v>23</v>
      </c>
      <c r="J51" s="493">
        <v>110</v>
      </c>
      <c r="K51" s="493">
        <v>38</v>
      </c>
      <c r="L51" s="493">
        <v>2</v>
      </c>
      <c r="M51" s="493">
        <v>0</v>
      </c>
      <c r="N51" s="493">
        <v>2</v>
      </c>
      <c r="O51" s="493">
        <v>1</v>
      </c>
      <c r="P51" s="493">
        <v>0</v>
      </c>
      <c r="Q51" s="493">
        <v>29</v>
      </c>
      <c r="R51" s="493">
        <v>33</v>
      </c>
      <c r="S51" s="493">
        <v>5</v>
      </c>
      <c r="T51" s="493">
        <v>2</v>
      </c>
      <c r="U51" s="493">
        <v>22</v>
      </c>
      <c r="V51" s="493">
        <v>16</v>
      </c>
      <c r="W51" s="493">
        <v>2</v>
      </c>
      <c r="X51" s="493">
        <v>0</v>
      </c>
      <c r="Y51" s="493">
        <v>2</v>
      </c>
      <c r="Z51" s="493">
        <v>4</v>
      </c>
      <c r="AA51" s="493">
        <v>1</v>
      </c>
      <c r="AB51" s="493">
        <v>0</v>
      </c>
      <c r="AC51" s="493">
        <v>92</v>
      </c>
      <c r="AD51" s="493">
        <v>55</v>
      </c>
      <c r="AE51" s="493">
        <v>19</v>
      </c>
      <c r="AF51" s="493">
        <v>1</v>
      </c>
      <c r="AG51" s="493">
        <v>0</v>
      </c>
      <c r="AH51" s="493">
        <v>0</v>
      </c>
      <c r="AI51" s="493">
        <v>0</v>
      </c>
      <c r="AJ51" s="493">
        <v>0</v>
      </c>
      <c r="AK51" s="493">
        <v>0</v>
      </c>
      <c r="AL51" s="493">
        <v>0</v>
      </c>
      <c r="AM51" s="493">
        <v>0</v>
      </c>
      <c r="AN51" s="493">
        <v>0</v>
      </c>
      <c r="AO51" s="493">
        <v>0</v>
      </c>
      <c r="AP51" s="493">
        <v>0</v>
      </c>
      <c r="AQ51" s="493">
        <v>0</v>
      </c>
      <c r="AR51" s="493">
        <v>0</v>
      </c>
      <c r="AS51" s="491"/>
      <c r="AT51" s="490"/>
    </row>
    <row r="52" spans="1:46" ht="12.75">
      <c r="A52" s="107">
        <f t="shared" si="0"/>
        <v>0</v>
      </c>
      <c r="B52" s="121">
        <v>39</v>
      </c>
      <c r="C52" s="120" t="s">
        <v>62</v>
      </c>
      <c r="D52" s="329">
        <f t="shared" si="5"/>
        <v>433</v>
      </c>
      <c r="E52" s="493">
        <v>39</v>
      </c>
      <c r="F52" s="493">
        <v>44</v>
      </c>
      <c r="G52" s="493">
        <v>19</v>
      </c>
      <c r="H52" s="493">
        <v>2</v>
      </c>
      <c r="I52" s="493">
        <v>14</v>
      </c>
      <c r="J52" s="493">
        <v>67</v>
      </c>
      <c r="K52" s="493">
        <v>21</v>
      </c>
      <c r="L52" s="493">
        <v>3</v>
      </c>
      <c r="M52" s="493">
        <v>0</v>
      </c>
      <c r="N52" s="493">
        <v>5</v>
      </c>
      <c r="O52" s="493">
        <v>1</v>
      </c>
      <c r="P52" s="493">
        <v>0</v>
      </c>
      <c r="Q52" s="493">
        <v>20</v>
      </c>
      <c r="R52" s="493">
        <v>33</v>
      </c>
      <c r="S52" s="493">
        <v>11</v>
      </c>
      <c r="T52" s="493">
        <v>0</v>
      </c>
      <c r="U52" s="493">
        <v>17</v>
      </c>
      <c r="V52" s="493">
        <v>7</v>
      </c>
      <c r="W52" s="493">
        <v>1</v>
      </c>
      <c r="X52" s="493">
        <v>1</v>
      </c>
      <c r="Y52" s="493">
        <v>1</v>
      </c>
      <c r="Z52" s="493">
        <v>1</v>
      </c>
      <c r="AA52" s="493">
        <v>0</v>
      </c>
      <c r="AB52" s="493">
        <v>0</v>
      </c>
      <c r="AC52" s="493">
        <v>63</v>
      </c>
      <c r="AD52" s="493">
        <v>49</v>
      </c>
      <c r="AE52" s="493">
        <v>14</v>
      </c>
      <c r="AF52" s="493">
        <v>0</v>
      </c>
      <c r="AG52" s="493">
        <v>0</v>
      </c>
      <c r="AH52" s="493">
        <v>0</v>
      </c>
      <c r="AI52" s="493">
        <v>0</v>
      </c>
      <c r="AJ52" s="493">
        <v>0</v>
      </c>
      <c r="AK52" s="493">
        <v>0</v>
      </c>
      <c r="AL52" s="493">
        <v>0</v>
      </c>
      <c r="AM52" s="493">
        <v>0</v>
      </c>
      <c r="AN52" s="493">
        <v>0</v>
      </c>
      <c r="AO52" s="493">
        <v>0</v>
      </c>
      <c r="AP52" s="493">
        <v>0</v>
      </c>
      <c r="AQ52" s="493">
        <v>0</v>
      </c>
      <c r="AR52" s="493">
        <v>0</v>
      </c>
      <c r="AS52" s="491"/>
      <c r="AT52" s="490"/>
    </row>
    <row r="53" spans="1:46" ht="12.75">
      <c r="A53" s="107">
        <f t="shared" si="0"/>
        <v>0</v>
      </c>
      <c r="B53" s="121">
        <v>40</v>
      </c>
      <c r="C53" s="120" t="s">
        <v>63</v>
      </c>
      <c r="D53" s="329">
        <f t="shared" si="5"/>
        <v>292</v>
      </c>
      <c r="E53" s="493">
        <v>37</v>
      </c>
      <c r="F53" s="493">
        <v>24</v>
      </c>
      <c r="G53" s="493">
        <v>8</v>
      </c>
      <c r="H53" s="493">
        <v>1</v>
      </c>
      <c r="I53" s="493">
        <v>4</v>
      </c>
      <c r="J53" s="493">
        <v>26</v>
      </c>
      <c r="K53" s="493">
        <v>16</v>
      </c>
      <c r="L53" s="493">
        <v>1</v>
      </c>
      <c r="M53" s="493">
        <v>0</v>
      </c>
      <c r="N53" s="493">
        <v>2</v>
      </c>
      <c r="O53" s="493">
        <v>0</v>
      </c>
      <c r="P53" s="493">
        <v>0</v>
      </c>
      <c r="Q53" s="493">
        <v>25</v>
      </c>
      <c r="R53" s="493">
        <v>26</v>
      </c>
      <c r="S53" s="493">
        <v>5</v>
      </c>
      <c r="T53" s="493">
        <v>0</v>
      </c>
      <c r="U53" s="493">
        <v>21</v>
      </c>
      <c r="V53" s="493">
        <v>7</v>
      </c>
      <c r="W53" s="493">
        <v>1</v>
      </c>
      <c r="X53" s="493">
        <v>0</v>
      </c>
      <c r="Y53" s="493">
        <v>1</v>
      </c>
      <c r="Z53" s="493">
        <v>0</v>
      </c>
      <c r="AA53" s="493">
        <v>0</v>
      </c>
      <c r="AB53" s="493">
        <v>0</v>
      </c>
      <c r="AC53" s="493">
        <v>60</v>
      </c>
      <c r="AD53" s="493">
        <v>25</v>
      </c>
      <c r="AE53" s="493">
        <v>1</v>
      </c>
      <c r="AF53" s="493">
        <v>1</v>
      </c>
      <c r="AG53" s="493">
        <v>0</v>
      </c>
      <c r="AH53" s="493">
        <v>0</v>
      </c>
      <c r="AI53" s="493">
        <v>0</v>
      </c>
      <c r="AJ53" s="493">
        <v>0</v>
      </c>
      <c r="AK53" s="493">
        <v>0</v>
      </c>
      <c r="AL53" s="493">
        <v>0</v>
      </c>
      <c r="AM53" s="493">
        <v>0</v>
      </c>
      <c r="AN53" s="493">
        <v>0</v>
      </c>
      <c r="AO53" s="493">
        <v>0</v>
      </c>
      <c r="AP53" s="493">
        <v>0</v>
      </c>
      <c r="AQ53" s="493">
        <v>0</v>
      </c>
      <c r="AR53" s="493">
        <v>0</v>
      </c>
      <c r="AS53" s="491"/>
      <c r="AT53" s="490"/>
    </row>
    <row r="54" spans="1:46" ht="13.5" thickBot="1">
      <c r="A54" s="107">
        <f t="shared" si="0"/>
        <v>0</v>
      </c>
      <c r="B54" s="123">
        <v>41</v>
      </c>
      <c r="C54" s="124" t="s">
        <v>64</v>
      </c>
      <c r="D54" s="330">
        <f t="shared" si="5"/>
        <v>177</v>
      </c>
      <c r="E54" s="493">
        <v>18</v>
      </c>
      <c r="F54" s="493">
        <v>11</v>
      </c>
      <c r="G54" s="493">
        <v>1</v>
      </c>
      <c r="H54" s="493">
        <v>1</v>
      </c>
      <c r="I54" s="493">
        <v>3</v>
      </c>
      <c r="J54" s="493">
        <v>6</v>
      </c>
      <c r="K54" s="493">
        <v>4</v>
      </c>
      <c r="L54" s="493">
        <v>0</v>
      </c>
      <c r="M54" s="493">
        <v>0</v>
      </c>
      <c r="N54" s="493">
        <v>0</v>
      </c>
      <c r="O54" s="493">
        <v>0</v>
      </c>
      <c r="P54" s="493">
        <v>0</v>
      </c>
      <c r="Q54" s="493">
        <v>16</v>
      </c>
      <c r="R54" s="493">
        <v>25</v>
      </c>
      <c r="S54" s="493">
        <v>2</v>
      </c>
      <c r="T54" s="493">
        <v>0</v>
      </c>
      <c r="U54" s="493">
        <v>34</v>
      </c>
      <c r="V54" s="493">
        <v>4</v>
      </c>
      <c r="W54" s="493">
        <v>1</v>
      </c>
      <c r="X54" s="493">
        <v>0</v>
      </c>
      <c r="Y54" s="493">
        <v>0</v>
      </c>
      <c r="Z54" s="493">
        <v>0</v>
      </c>
      <c r="AA54" s="493">
        <v>0</v>
      </c>
      <c r="AB54" s="493">
        <v>0</v>
      </c>
      <c r="AC54" s="493">
        <v>40</v>
      </c>
      <c r="AD54" s="493">
        <v>10</v>
      </c>
      <c r="AE54" s="493">
        <v>0</v>
      </c>
      <c r="AF54" s="493">
        <v>1</v>
      </c>
      <c r="AG54" s="493">
        <v>0</v>
      </c>
      <c r="AH54" s="493">
        <v>0</v>
      </c>
      <c r="AI54" s="493">
        <v>0</v>
      </c>
      <c r="AJ54" s="493">
        <v>0</v>
      </c>
      <c r="AK54" s="493">
        <v>0</v>
      </c>
      <c r="AL54" s="493">
        <v>0</v>
      </c>
      <c r="AM54" s="493">
        <v>0</v>
      </c>
      <c r="AN54" s="493">
        <v>0</v>
      </c>
      <c r="AO54" s="493">
        <v>0</v>
      </c>
      <c r="AP54" s="493">
        <v>0</v>
      </c>
      <c r="AQ54" s="493">
        <v>0</v>
      </c>
      <c r="AR54" s="493">
        <v>0</v>
      </c>
      <c r="AS54" s="491"/>
      <c r="AT54" s="490"/>
    </row>
    <row r="55" spans="1:44" s="101" customFormat="1" ht="50.25" customHeight="1" thickBot="1">
      <c r="A55" s="107">
        <f t="shared" si="0"/>
        <v>0</v>
      </c>
      <c r="B55" s="108">
        <v>42</v>
      </c>
      <c r="C55" s="109" t="s">
        <v>66</v>
      </c>
      <c r="D55" s="110">
        <f aca="true" t="shared" si="6" ref="D55:AN55">SUM(D56:D74)</f>
        <v>13700</v>
      </c>
      <c r="E55" s="333">
        <f t="shared" si="6"/>
        <v>865</v>
      </c>
      <c r="F55" s="334">
        <f t="shared" si="6"/>
        <v>1229</v>
      </c>
      <c r="G55" s="334">
        <f>SUM(G56:G74)</f>
        <v>638</v>
      </c>
      <c r="H55" s="335">
        <f t="shared" si="6"/>
        <v>77</v>
      </c>
      <c r="I55" s="333">
        <f t="shared" si="6"/>
        <v>443</v>
      </c>
      <c r="J55" s="334">
        <f>SUM(J56:J74)</f>
        <v>1747</v>
      </c>
      <c r="K55" s="334">
        <f t="shared" si="6"/>
        <v>849</v>
      </c>
      <c r="L55" s="335">
        <f t="shared" si="6"/>
        <v>236</v>
      </c>
      <c r="M55" s="333">
        <f t="shared" si="6"/>
        <v>28</v>
      </c>
      <c r="N55" s="334">
        <f t="shared" si="6"/>
        <v>276</v>
      </c>
      <c r="O55" s="334">
        <f t="shared" si="6"/>
        <v>64</v>
      </c>
      <c r="P55" s="335">
        <f t="shared" si="6"/>
        <v>9</v>
      </c>
      <c r="Q55" s="333">
        <f t="shared" si="6"/>
        <v>597</v>
      </c>
      <c r="R55" s="334">
        <f t="shared" si="6"/>
        <v>682</v>
      </c>
      <c r="S55" s="334">
        <f t="shared" si="6"/>
        <v>157</v>
      </c>
      <c r="T55" s="335">
        <f t="shared" si="6"/>
        <v>38</v>
      </c>
      <c r="U55" s="333">
        <f t="shared" si="6"/>
        <v>945</v>
      </c>
      <c r="V55" s="334">
        <f t="shared" si="6"/>
        <v>479</v>
      </c>
      <c r="W55" s="334">
        <f>SUM(W56:W74)</f>
        <v>253</v>
      </c>
      <c r="X55" s="335">
        <f t="shared" si="6"/>
        <v>75</v>
      </c>
      <c r="Y55" s="333">
        <f t="shared" si="6"/>
        <v>99</v>
      </c>
      <c r="Z55" s="334">
        <f t="shared" si="6"/>
        <v>410</v>
      </c>
      <c r="AA55" s="334">
        <f t="shared" si="6"/>
        <v>39</v>
      </c>
      <c r="AB55" s="335">
        <f t="shared" si="6"/>
        <v>10</v>
      </c>
      <c r="AC55" s="333">
        <f t="shared" si="6"/>
        <v>1328</v>
      </c>
      <c r="AD55" s="334">
        <f t="shared" si="6"/>
        <v>1498</v>
      </c>
      <c r="AE55" s="334">
        <f t="shared" si="6"/>
        <v>541</v>
      </c>
      <c r="AF55" s="335">
        <f t="shared" si="6"/>
        <v>62</v>
      </c>
      <c r="AG55" s="333">
        <f t="shared" si="6"/>
        <v>8</v>
      </c>
      <c r="AH55" s="334">
        <f t="shared" si="6"/>
        <v>15</v>
      </c>
      <c r="AI55" s="334">
        <f t="shared" si="6"/>
        <v>1</v>
      </c>
      <c r="AJ55" s="335">
        <f t="shared" si="6"/>
        <v>0</v>
      </c>
      <c r="AK55" s="333">
        <f t="shared" si="6"/>
        <v>0</v>
      </c>
      <c r="AL55" s="334">
        <f t="shared" si="6"/>
        <v>0</v>
      </c>
      <c r="AM55" s="334">
        <f t="shared" si="6"/>
        <v>0</v>
      </c>
      <c r="AN55" s="399">
        <f t="shared" si="6"/>
        <v>0</v>
      </c>
      <c r="AO55" s="400">
        <f>SUM(AO56:AO74)</f>
        <v>1</v>
      </c>
      <c r="AP55" s="400">
        <f>SUM(AP56:AP74)</f>
        <v>1</v>
      </c>
      <c r="AQ55" s="400">
        <f>SUM(AQ56:AQ74)</f>
        <v>0</v>
      </c>
      <c r="AR55" s="400">
        <f>SUM(AR56:AR74)</f>
        <v>0</v>
      </c>
    </row>
    <row r="56" spans="1:44" ht="12.75">
      <c r="A56" s="107">
        <f t="shared" si="0"/>
        <v>0</v>
      </c>
      <c r="B56" s="127">
        <v>43</v>
      </c>
      <c r="C56" s="128" t="s">
        <v>46</v>
      </c>
      <c r="D56" s="131">
        <f aca="true" t="shared" si="7" ref="D56:D74">SUM(E56:AR56)</f>
        <v>319</v>
      </c>
      <c r="E56" s="132">
        <f aca="true" t="shared" si="8" ref="E56:H74">E15+E36</f>
        <v>9</v>
      </c>
      <c r="F56" s="132">
        <f t="shared" si="8"/>
        <v>9</v>
      </c>
      <c r="G56" s="477">
        <f t="shared" si="8"/>
        <v>7</v>
      </c>
      <c r="H56" s="132">
        <f t="shared" si="8"/>
        <v>4</v>
      </c>
      <c r="I56" s="132">
        <f aca="true" t="shared" si="9" ref="I56:AN56">I15+I36</f>
        <v>20</v>
      </c>
      <c r="J56" s="132">
        <f t="shared" si="9"/>
        <v>24</v>
      </c>
      <c r="K56" s="132">
        <f t="shared" si="9"/>
        <v>17</v>
      </c>
      <c r="L56" s="132">
        <f t="shared" si="9"/>
        <v>65</v>
      </c>
      <c r="M56" s="132">
        <f t="shared" si="9"/>
        <v>10</v>
      </c>
      <c r="N56" s="132">
        <f t="shared" si="9"/>
        <v>1</v>
      </c>
      <c r="O56" s="132">
        <f t="shared" si="9"/>
        <v>1</v>
      </c>
      <c r="P56" s="132">
        <f t="shared" si="9"/>
        <v>0</v>
      </c>
      <c r="Q56" s="132">
        <f t="shared" si="9"/>
        <v>3</v>
      </c>
      <c r="R56" s="132">
        <f t="shared" si="9"/>
        <v>2</v>
      </c>
      <c r="S56" s="132">
        <f t="shared" si="9"/>
        <v>2</v>
      </c>
      <c r="T56" s="132">
        <f t="shared" si="9"/>
        <v>0</v>
      </c>
      <c r="U56" s="132">
        <f t="shared" si="9"/>
        <v>42</v>
      </c>
      <c r="V56" s="132">
        <f t="shared" si="9"/>
        <v>8</v>
      </c>
      <c r="W56" s="132">
        <f t="shared" si="9"/>
        <v>16</v>
      </c>
      <c r="X56" s="132">
        <f t="shared" si="9"/>
        <v>33</v>
      </c>
      <c r="Y56" s="132">
        <f t="shared" si="9"/>
        <v>2</v>
      </c>
      <c r="Z56" s="132">
        <f t="shared" si="9"/>
        <v>1</v>
      </c>
      <c r="AA56" s="132">
        <f t="shared" si="9"/>
        <v>2</v>
      </c>
      <c r="AB56" s="132">
        <f t="shared" si="9"/>
        <v>3</v>
      </c>
      <c r="AC56" s="132">
        <f t="shared" si="9"/>
        <v>8</v>
      </c>
      <c r="AD56" s="132">
        <f t="shared" si="9"/>
        <v>4</v>
      </c>
      <c r="AE56" s="132">
        <f t="shared" si="9"/>
        <v>7</v>
      </c>
      <c r="AF56" s="132">
        <f t="shared" si="9"/>
        <v>19</v>
      </c>
      <c r="AG56" s="132">
        <f t="shared" si="9"/>
        <v>0</v>
      </c>
      <c r="AH56" s="132">
        <f t="shared" si="9"/>
        <v>0</v>
      </c>
      <c r="AI56" s="132">
        <f t="shared" si="9"/>
        <v>0</v>
      </c>
      <c r="AJ56" s="132">
        <f t="shared" si="9"/>
        <v>0</v>
      </c>
      <c r="AK56" s="132">
        <f t="shared" si="9"/>
        <v>0</v>
      </c>
      <c r="AL56" s="132">
        <f t="shared" si="9"/>
        <v>0</v>
      </c>
      <c r="AM56" s="132">
        <f t="shared" si="9"/>
        <v>0</v>
      </c>
      <c r="AN56" s="339">
        <f t="shared" si="9"/>
        <v>0</v>
      </c>
      <c r="AO56" s="342">
        <v>0</v>
      </c>
      <c r="AP56" s="342">
        <v>0</v>
      </c>
      <c r="AQ56" s="342">
        <v>0</v>
      </c>
      <c r="AR56" s="342">
        <v>0</v>
      </c>
    </row>
    <row r="57" spans="1:44" ht="12.75">
      <c r="A57" s="107">
        <f t="shared" si="0"/>
        <v>0</v>
      </c>
      <c r="B57" s="116">
        <v>44</v>
      </c>
      <c r="C57" s="118" t="s">
        <v>47</v>
      </c>
      <c r="D57" s="119">
        <f t="shared" si="7"/>
        <v>340</v>
      </c>
      <c r="E57" s="129">
        <f t="shared" si="8"/>
        <v>8</v>
      </c>
      <c r="F57" s="129">
        <f t="shared" si="8"/>
        <v>12</v>
      </c>
      <c r="G57" s="478">
        <f t="shared" si="8"/>
        <v>5</v>
      </c>
      <c r="H57" s="129">
        <f t="shared" si="8"/>
        <v>2</v>
      </c>
      <c r="I57" s="129">
        <f aca="true" t="shared" si="10" ref="I57:X72">I16+I37</f>
        <v>46</v>
      </c>
      <c r="J57" s="129">
        <f t="shared" si="10"/>
        <v>18</v>
      </c>
      <c r="K57" s="129">
        <f t="shared" si="10"/>
        <v>19</v>
      </c>
      <c r="L57" s="129">
        <f t="shared" si="10"/>
        <v>16</v>
      </c>
      <c r="M57" s="129">
        <f t="shared" si="10"/>
        <v>8</v>
      </c>
      <c r="N57" s="129">
        <f t="shared" si="10"/>
        <v>5</v>
      </c>
      <c r="O57" s="129">
        <f t="shared" si="10"/>
        <v>2</v>
      </c>
      <c r="P57" s="129">
        <f t="shared" si="10"/>
        <v>0</v>
      </c>
      <c r="Q57" s="129">
        <f t="shared" si="10"/>
        <v>5</v>
      </c>
      <c r="R57" s="129">
        <f t="shared" si="10"/>
        <v>2</v>
      </c>
      <c r="S57" s="129">
        <f t="shared" si="10"/>
        <v>3</v>
      </c>
      <c r="T57" s="129">
        <f t="shared" si="10"/>
        <v>1</v>
      </c>
      <c r="U57" s="129">
        <f t="shared" si="10"/>
        <v>89</v>
      </c>
      <c r="V57" s="129">
        <f t="shared" si="10"/>
        <v>13</v>
      </c>
      <c r="W57" s="129">
        <f t="shared" si="10"/>
        <v>37</v>
      </c>
      <c r="X57" s="129">
        <f t="shared" si="10"/>
        <v>4</v>
      </c>
      <c r="Y57" s="129">
        <f aca="true" t="shared" si="11" ref="Y57:AN72">Y16+Y37</f>
        <v>9</v>
      </c>
      <c r="Z57" s="129">
        <f t="shared" si="11"/>
        <v>1</v>
      </c>
      <c r="AA57" s="129">
        <f t="shared" si="11"/>
        <v>0</v>
      </c>
      <c r="AB57" s="129">
        <f t="shared" si="11"/>
        <v>0</v>
      </c>
      <c r="AC57" s="129">
        <f t="shared" si="11"/>
        <v>15</v>
      </c>
      <c r="AD57" s="129">
        <f t="shared" si="11"/>
        <v>9</v>
      </c>
      <c r="AE57" s="129">
        <f t="shared" si="11"/>
        <v>11</v>
      </c>
      <c r="AF57" s="129">
        <f t="shared" si="11"/>
        <v>0</v>
      </c>
      <c r="AG57" s="129">
        <f t="shared" si="11"/>
        <v>0</v>
      </c>
      <c r="AH57" s="129">
        <f t="shared" si="11"/>
        <v>0</v>
      </c>
      <c r="AI57" s="129">
        <f t="shared" si="11"/>
        <v>0</v>
      </c>
      <c r="AJ57" s="129">
        <f t="shared" si="11"/>
        <v>0</v>
      </c>
      <c r="AK57" s="129">
        <f t="shared" si="11"/>
        <v>0</v>
      </c>
      <c r="AL57" s="129">
        <f t="shared" si="11"/>
        <v>0</v>
      </c>
      <c r="AM57" s="129">
        <f t="shared" si="11"/>
        <v>0</v>
      </c>
      <c r="AN57" s="340">
        <f t="shared" si="11"/>
        <v>0</v>
      </c>
      <c r="AO57" s="342">
        <v>0</v>
      </c>
      <c r="AP57" s="342">
        <v>0</v>
      </c>
      <c r="AQ57" s="342">
        <v>0</v>
      </c>
      <c r="AR57" s="342">
        <v>0</v>
      </c>
    </row>
    <row r="58" spans="1:44" ht="12.75">
      <c r="A58" s="107">
        <f t="shared" si="0"/>
        <v>0</v>
      </c>
      <c r="B58" s="116">
        <v>45</v>
      </c>
      <c r="C58" s="118" t="s">
        <v>48</v>
      </c>
      <c r="D58" s="119">
        <f t="shared" si="7"/>
        <v>374</v>
      </c>
      <c r="E58" s="129">
        <f t="shared" si="8"/>
        <v>9</v>
      </c>
      <c r="F58" s="129">
        <f t="shared" si="8"/>
        <v>10</v>
      </c>
      <c r="G58" s="478">
        <f t="shared" si="8"/>
        <v>11</v>
      </c>
      <c r="H58" s="129">
        <f t="shared" si="8"/>
        <v>1</v>
      </c>
      <c r="I58" s="129">
        <f t="shared" si="10"/>
        <v>59</v>
      </c>
      <c r="J58" s="129">
        <f t="shared" si="10"/>
        <v>18</v>
      </c>
      <c r="K58" s="129">
        <f t="shared" si="10"/>
        <v>25</v>
      </c>
      <c r="L58" s="129">
        <f t="shared" si="10"/>
        <v>6</v>
      </c>
      <c r="M58" s="129">
        <f t="shared" si="10"/>
        <v>7</v>
      </c>
      <c r="N58" s="129">
        <f t="shared" si="10"/>
        <v>8</v>
      </c>
      <c r="O58" s="129">
        <f t="shared" si="10"/>
        <v>3</v>
      </c>
      <c r="P58" s="129">
        <f t="shared" si="10"/>
        <v>0</v>
      </c>
      <c r="Q58" s="129">
        <f t="shared" si="10"/>
        <v>7</v>
      </c>
      <c r="R58" s="129">
        <f t="shared" si="10"/>
        <v>3</v>
      </c>
      <c r="S58" s="129">
        <f t="shared" si="10"/>
        <v>4</v>
      </c>
      <c r="T58" s="129">
        <f t="shared" si="10"/>
        <v>3</v>
      </c>
      <c r="U58" s="129">
        <f t="shared" si="10"/>
        <v>71</v>
      </c>
      <c r="V58" s="129">
        <f t="shared" si="10"/>
        <v>19</v>
      </c>
      <c r="W58" s="129">
        <f t="shared" si="10"/>
        <v>46</v>
      </c>
      <c r="X58" s="129">
        <f t="shared" si="10"/>
        <v>1</v>
      </c>
      <c r="Y58" s="129">
        <f t="shared" si="11"/>
        <v>14</v>
      </c>
      <c r="Z58" s="129">
        <f t="shared" si="11"/>
        <v>2</v>
      </c>
      <c r="AA58" s="129">
        <f t="shared" si="11"/>
        <v>0</v>
      </c>
      <c r="AB58" s="129">
        <f t="shared" si="11"/>
        <v>0</v>
      </c>
      <c r="AC58" s="129">
        <f t="shared" si="11"/>
        <v>21</v>
      </c>
      <c r="AD58" s="129">
        <f t="shared" si="11"/>
        <v>12</v>
      </c>
      <c r="AE58" s="129">
        <f t="shared" si="11"/>
        <v>12</v>
      </c>
      <c r="AF58" s="129">
        <f t="shared" si="11"/>
        <v>0</v>
      </c>
      <c r="AG58" s="129">
        <f t="shared" si="11"/>
        <v>2</v>
      </c>
      <c r="AH58" s="129">
        <f t="shared" si="11"/>
        <v>0</v>
      </c>
      <c r="AI58" s="129">
        <f t="shared" si="11"/>
        <v>0</v>
      </c>
      <c r="AJ58" s="129">
        <f t="shared" si="11"/>
        <v>0</v>
      </c>
      <c r="AK58" s="129">
        <f t="shared" si="11"/>
        <v>0</v>
      </c>
      <c r="AL58" s="129">
        <f t="shared" si="11"/>
        <v>0</v>
      </c>
      <c r="AM58" s="129">
        <f t="shared" si="11"/>
        <v>0</v>
      </c>
      <c r="AN58" s="340">
        <f t="shared" si="11"/>
        <v>0</v>
      </c>
      <c r="AO58" s="342">
        <v>0</v>
      </c>
      <c r="AP58" s="342">
        <v>0</v>
      </c>
      <c r="AQ58" s="342">
        <v>0</v>
      </c>
      <c r="AR58" s="342">
        <v>0</v>
      </c>
    </row>
    <row r="59" spans="1:44" ht="12.75">
      <c r="A59" s="107">
        <f t="shared" si="0"/>
        <v>0</v>
      </c>
      <c r="B59" s="116">
        <v>46</v>
      </c>
      <c r="C59" s="118" t="s">
        <v>49</v>
      </c>
      <c r="D59" s="119">
        <f t="shared" si="7"/>
        <v>198</v>
      </c>
      <c r="E59" s="129">
        <f t="shared" si="8"/>
        <v>4</v>
      </c>
      <c r="F59" s="129">
        <f t="shared" si="8"/>
        <v>5</v>
      </c>
      <c r="G59" s="478">
        <f t="shared" si="8"/>
        <v>2</v>
      </c>
      <c r="H59" s="129">
        <f t="shared" si="8"/>
        <v>1</v>
      </c>
      <c r="I59" s="129">
        <f t="shared" si="10"/>
        <v>37</v>
      </c>
      <c r="J59" s="129">
        <f t="shared" si="10"/>
        <v>10</v>
      </c>
      <c r="K59" s="129">
        <f t="shared" si="10"/>
        <v>9</v>
      </c>
      <c r="L59" s="129">
        <f t="shared" si="10"/>
        <v>1</v>
      </c>
      <c r="M59" s="129">
        <f t="shared" si="10"/>
        <v>3</v>
      </c>
      <c r="N59" s="129">
        <f t="shared" si="10"/>
        <v>2</v>
      </c>
      <c r="O59" s="129">
        <f t="shared" si="10"/>
        <v>3</v>
      </c>
      <c r="P59" s="129">
        <f t="shared" si="10"/>
        <v>0</v>
      </c>
      <c r="Q59" s="129">
        <f t="shared" si="10"/>
        <v>4</v>
      </c>
      <c r="R59" s="129">
        <f t="shared" si="10"/>
        <v>0</v>
      </c>
      <c r="S59" s="129">
        <f t="shared" si="10"/>
        <v>1</v>
      </c>
      <c r="T59" s="129">
        <f t="shared" si="10"/>
        <v>0</v>
      </c>
      <c r="U59" s="129">
        <f t="shared" si="10"/>
        <v>40</v>
      </c>
      <c r="V59" s="129">
        <f t="shared" si="10"/>
        <v>10</v>
      </c>
      <c r="W59" s="129">
        <f t="shared" si="10"/>
        <v>17</v>
      </c>
      <c r="X59" s="129">
        <f t="shared" si="10"/>
        <v>0</v>
      </c>
      <c r="Y59" s="129">
        <f t="shared" si="11"/>
        <v>11</v>
      </c>
      <c r="Z59" s="129">
        <f t="shared" si="11"/>
        <v>2</v>
      </c>
      <c r="AA59" s="129">
        <f t="shared" si="11"/>
        <v>0</v>
      </c>
      <c r="AB59" s="129">
        <f t="shared" si="11"/>
        <v>0</v>
      </c>
      <c r="AC59" s="129">
        <f t="shared" si="11"/>
        <v>18</v>
      </c>
      <c r="AD59" s="129">
        <f t="shared" si="11"/>
        <v>7</v>
      </c>
      <c r="AE59" s="129">
        <f t="shared" si="11"/>
        <v>10</v>
      </c>
      <c r="AF59" s="129">
        <f t="shared" si="11"/>
        <v>0</v>
      </c>
      <c r="AG59" s="129">
        <f t="shared" si="11"/>
        <v>1</v>
      </c>
      <c r="AH59" s="129">
        <f t="shared" si="11"/>
        <v>0</v>
      </c>
      <c r="AI59" s="129">
        <f t="shared" si="11"/>
        <v>0</v>
      </c>
      <c r="AJ59" s="129">
        <f t="shared" si="11"/>
        <v>0</v>
      </c>
      <c r="AK59" s="129">
        <f t="shared" si="11"/>
        <v>0</v>
      </c>
      <c r="AL59" s="129">
        <f t="shared" si="11"/>
        <v>0</v>
      </c>
      <c r="AM59" s="129">
        <f t="shared" si="11"/>
        <v>0</v>
      </c>
      <c r="AN59" s="340">
        <f t="shared" si="11"/>
        <v>0</v>
      </c>
      <c r="AO59" s="343">
        <f aca="true" t="shared" si="12" ref="AO59:AR72">AO18+AO39</f>
        <v>0</v>
      </c>
      <c r="AP59" s="343">
        <f t="shared" si="12"/>
        <v>0</v>
      </c>
      <c r="AQ59" s="343">
        <f t="shared" si="12"/>
        <v>0</v>
      </c>
      <c r="AR59" s="343">
        <f t="shared" si="12"/>
        <v>0</v>
      </c>
    </row>
    <row r="60" spans="1:46" ht="12.75">
      <c r="A60" s="107">
        <f t="shared" si="0"/>
        <v>0</v>
      </c>
      <c r="B60" s="116">
        <v>47</v>
      </c>
      <c r="C60" s="118" t="s">
        <v>50</v>
      </c>
      <c r="D60" s="119">
        <f t="shared" si="7"/>
        <v>122</v>
      </c>
      <c r="E60" s="129">
        <f t="shared" si="8"/>
        <v>2</v>
      </c>
      <c r="F60" s="129">
        <f t="shared" si="8"/>
        <v>3</v>
      </c>
      <c r="G60" s="478">
        <f t="shared" si="8"/>
        <v>2</v>
      </c>
      <c r="H60" s="129">
        <f t="shared" si="8"/>
        <v>0</v>
      </c>
      <c r="I60" s="129">
        <f t="shared" si="10"/>
        <v>2</v>
      </c>
      <c r="J60" s="129">
        <f t="shared" si="10"/>
        <v>24</v>
      </c>
      <c r="K60" s="129">
        <f t="shared" si="10"/>
        <v>5</v>
      </c>
      <c r="L60" s="129">
        <f t="shared" si="10"/>
        <v>0</v>
      </c>
      <c r="M60" s="129">
        <f t="shared" si="10"/>
        <v>0</v>
      </c>
      <c r="N60" s="129">
        <f t="shared" si="10"/>
        <v>4</v>
      </c>
      <c r="O60" s="129">
        <f t="shared" si="10"/>
        <v>1</v>
      </c>
      <c r="P60" s="129">
        <f t="shared" si="10"/>
        <v>0</v>
      </c>
      <c r="Q60" s="129">
        <f t="shared" si="10"/>
        <v>2</v>
      </c>
      <c r="R60" s="129">
        <f t="shared" si="10"/>
        <v>1</v>
      </c>
      <c r="S60" s="129">
        <f t="shared" si="10"/>
        <v>1</v>
      </c>
      <c r="T60" s="129">
        <f t="shared" si="10"/>
        <v>0</v>
      </c>
      <c r="U60" s="129">
        <f t="shared" si="10"/>
        <v>7</v>
      </c>
      <c r="V60" s="129">
        <f t="shared" si="10"/>
        <v>5</v>
      </c>
      <c r="W60" s="129">
        <f t="shared" si="10"/>
        <v>2</v>
      </c>
      <c r="X60" s="129">
        <f t="shared" si="10"/>
        <v>1</v>
      </c>
      <c r="Y60" s="129">
        <f t="shared" si="11"/>
        <v>5</v>
      </c>
      <c r="Z60" s="129">
        <f t="shared" si="11"/>
        <v>1</v>
      </c>
      <c r="AA60" s="129">
        <f t="shared" si="11"/>
        <v>1</v>
      </c>
      <c r="AB60" s="129">
        <f t="shared" si="11"/>
        <v>1</v>
      </c>
      <c r="AC60" s="129">
        <f t="shared" si="11"/>
        <v>28</v>
      </c>
      <c r="AD60" s="129">
        <f t="shared" si="11"/>
        <v>21</v>
      </c>
      <c r="AE60" s="129">
        <f t="shared" si="11"/>
        <v>3</v>
      </c>
      <c r="AF60" s="129">
        <f t="shared" si="11"/>
        <v>0</v>
      </c>
      <c r="AG60" s="129">
        <f t="shared" si="11"/>
        <v>0</v>
      </c>
      <c r="AH60" s="129">
        <f t="shared" si="11"/>
        <v>0</v>
      </c>
      <c r="AI60" s="129">
        <f t="shared" si="11"/>
        <v>0</v>
      </c>
      <c r="AJ60" s="129">
        <f t="shared" si="11"/>
        <v>0</v>
      </c>
      <c r="AK60" s="129">
        <f t="shared" si="11"/>
        <v>0</v>
      </c>
      <c r="AL60" s="129">
        <f t="shared" si="11"/>
        <v>0</v>
      </c>
      <c r="AM60" s="129">
        <f t="shared" si="11"/>
        <v>0</v>
      </c>
      <c r="AN60" s="340">
        <f t="shared" si="11"/>
        <v>0</v>
      </c>
      <c r="AO60" s="343">
        <f t="shared" si="12"/>
        <v>0</v>
      </c>
      <c r="AP60" s="343">
        <f t="shared" si="12"/>
        <v>0</v>
      </c>
      <c r="AQ60" s="343">
        <f t="shared" si="12"/>
        <v>0</v>
      </c>
      <c r="AR60" s="343">
        <f t="shared" si="12"/>
        <v>0</v>
      </c>
      <c r="AT60" s="234"/>
    </row>
    <row r="61" spans="1:44" ht="12.75">
      <c r="A61" s="107">
        <f t="shared" si="0"/>
        <v>0</v>
      </c>
      <c r="B61" s="116">
        <v>48</v>
      </c>
      <c r="C61" s="118" t="s">
        <v>51</v>
      </c>
      <c r="D61" s="119">
        <f t="shared" si="7"/>
        <v>278</v>
      </c>
      <c r="E61" s="129">
        <f t="shared" si="8"/>
        <v>16</v>
      </c>
      <c r="F61" s="129">
        <f t="shared" si="8"/>
        <v>21</v>
      </c>
      <c r="G61" s="478">
        <f t="shared" si="8"/>
        <v>5</v>
      </c>
      <c r="H61" s="129">
        <f t="shared" si="8"/>
        <v>0</v>
      </c>
      <c r="I61" s="129">
        <f t="shared" si="10"/>
        <v>6</v>
      </c>
      <c r="J61" s="129">
        <f t="shared" si="10"/>
        <v>32</v>
      </c>
      <c r="K61" s="129">
        <f t="shared" si="10"/>
        <v>9</v>
      </c>
      <c r="L61" s="129">
        <f t="shared" si="10"/>
        <v>2</v>
      </c>
      <c r="M61" s="129">
        <f t="shared" si="10"/>
        <v>0</v>
      </c>
      <c r="N61" s="129">
        <f t="shared" si="10"/>
        <v>8</v>
      </c>
      <c r="O61" s="129">
        <f t="shared" si="10"/>
        <v>1</v>
      </c>
      <c r="P61" s="129">
        <f t="shared" si="10"/>
        <v>0</v>
      </c>
      <c r="Q61" s="129">
        <f t="shared" si="10"/>
        <v>4</v>
      </c>
      <c r="R61" s="129">
        <f t="shared" si="10"/>
        <v>6</v>
      </c>
      <c r="S61" s="129">
        <f t="shared" si="10"/>
        <v>7</v>
      </c>
      <c r="T61" s="129">
        <f t="shared" si="10"/>
        <v>0</v>
      </c>
      <c r="U61" s="129">
        <f t="shared" si="10"/>
        <v>10</v>
      </c>
      <c r="V61" s="129">
        <f t="shared" si="10"/>
        <v>8</v>
      </c>
      <c r="W61" s="129">
        <f t="shared" si="10"/>
        <v>11</v>
      </c>
      <c r="X61" s="129">
        <f t="shared" si="10"/>
        <v>1</v>
      </c>
      <c r="Y61" s="129">
        <f t="shared" si="11"/>
        <v>1</v>
      </c>
      <c r="Z61" s="129">
        <f t="shared" si="11"/>
        <v>5</v>
      </c>
      <c r="AA61" s="129">
        <f t="shared" si="11"/>
        <v>3</v>
      </c>
      <c r="AB61" s="129">
        <f t="shared" si="11"/>
        <v>0</v>
      </c>
      <c r="AC61" s="129">
        <f t="shared" si="11"/>
        <v>63</v>
      </c>
      <c r="AD61" s="129">
        <f t="shared" si="11"/>
        <v>50</v>
      </c>
      <c r="AE61" s="129">
        <f t="shared" si="11"/>
        <v>7</v>
      </c>
      <c r="AF61" s="129">
        <f t="shared" si="11"/>
        <v>0</v>
      </c>
      <c r="AG61" s="129">
        <f t="shared" si="11"/>
        <v>0</v>
      </c>
      <c r="AH61" s="129">
        <f t="shared" si="11"/>
        <v>2</v>
      </c>
      <c r="AI61" s="129">
        <f t="shared" si="11"/>
        <v>0</v>
      </c>
      <c r="AJ61" s="129">
        <f t="shared" si="11"/>
        <v>0</v>
      </c>
      <c r="AK61" s="129">
        <f t="shared" si="11"/>
        <v>0</v>
      </c>
      <c r="AL61" s="129">
        <f t="shared" si="11"/>
        <v>0</v>
      </c>
      <c r="AM61" s="129">
        <f t="shared" si="11"/>
        <v>0</v>
      </c>
      <c r="AN61" s="340">
        <f t="shared" si="11"/>
        <v>0</v>
      </c>
      <c r="AO61" s="343">
        <f t="shared" si="12"/>
        <v>0</v>
      </c>
      <c r="AP61" s="343">
        <f t="shared" si="12"/>
        <v>0</v>
      </c>
      <c r="AQ61" s="343">
        <f t="shared" si="12"/>
        <v>0</v>
      </c>
      <c r="AR61" s="343">
        <f t="shared" si="12"/>
        <v>0</v>
      </c>
    </row>
    <row r="62" spans="1:44" ht="12.75">
      <c r="A62" s="107">
        <f t="shared" si="0"/>
        <v>0</v>
      </c>
      <c r="B62" s="116">
        <v>49</v>
      </c>
      <c r="C62" s="118" t="s">
        <v>52</v>
      </c>
      <c r="D62" s="119">
        <f t="shared" si="7"/>
        <v>357</v>
      </c>
      <c r="E62" s="129">
        <f t="shared" si="8"/>
        <v>14</v>
      </c>
      <c r="F62" s="129">
        <f t="shared" si="8"/>
        <v>23</v>
      </c>
      <c r="G62" s="478">
        <f t="shared" si="8"/>
        <v>11</v>
      </c>
      <c r="H62" s="129">
        <f t="shared" si="8"/>
        <v>2</v>
      </c>
      <c r="I62" s="129">
        <f t="shared" si="10"/>
        <v>9</v>
      </c>
      <c r="J62" s="129">
        <f t="shared" si="10"/>
        <v>49</v>
      </c>
      <c r="K62" s="129">
        <f t="shared" si="10"/>
        <v>11</v>
      </c>
      <c r="L62" s="129">
        <f t="shared" si="10"/>
        <v>1</v>
      </c>
      <c r="M62" s="129">
        <f t="shared" si="10"/>
        <v>0</v>
      </c>
      <c r="N62" s="129">
        <f t="shared" si="10"/>
        <v>20</v>
      </c>
      <c r="O62" s="129">
        <f t="shared" si="10"/>
        <v>4</v>
      </c>
      <c r="P62" s="129">
        <f t="shared" si="10"/>
        <v>0</v>
      </c>
      <c r="Q62" s="129">
        <f t="shared" si="10"/>
        <v>7</v>
      </c>
      <c r="R62" s="129">
        <f t="shared" si="10"/>
        <v>3</v>
      </c>
      <c r="S62" s="129">
        <f t="shared" si="10"/>
        <v>7</v>
      </c>
      <c r="T62" s="129">
        <f t="shared" si="10"/>
        <v>2</v>
      </c>
      <c r="U62" s="129">
        <f t="shared" si="10"/>
        <v>21</v>
      </c>
      <c r="V62" s="129">
        <f t="shared" si="10"/>
        <v>9</v>
      </c>
      <c r="W62" s="129">
        <f t="shared" si="10"/>
        <v>9</v>
      </c>
      <c r="X62" s="129">
        <f t="shared" si="10"/>
        <v>2</v>
      </c>
      <c r="Y62" s="129">
        <f t="shared" si="11"/>
        <v>3</v>
      </c>
      <c r="Z62" s="129">
        <f t="shared" si="11"/>
        <v>10</v>
      </c>
      <c r="AA62" s="129">
        <f t="shared" si="11"/>
        <v>0</v>
      </c>
      <c r="AB62" s="129">
        <f t="shared" si="11"/>
        <v>2</v>
      </c>
      <c r="AC62" s="129">
        <f t="shared" si="11"/>
        <v>60</v>
      </c>
      <c r="AD62" s="129">
        <f t="shared" si="11"/>
        <v>63</v>
      </c>
      <c r="AE62" s="129">
        <f t="shared" si="11"/>
        <v>15</v>
      </c>
      <c r="AF62" s="129">
        <f t="shared" si="11"/>
        <v>0</v>
      </c>
      <c r="AG62" s="129">
        <f t="shared" si="11"/>
        <v>0</v>
      </c>
      <c r="AH62" s="129">
        <f t="shared" si="11"/>
        <v>0</v>
      </c>
      <c r="AI62" s="129">
        <f t="shared" si="11"/>
        <v>0</v>
      </c>
      <c r="AJ62" s="129">
        <f t="shared" si="11"/>
        <v>0</v>
      </c>
      <c r="AK62" s="129">
        <f t="shared" si="11"/>
        <v>0</v>
      </c>
      <c r="AL62" s="129">
        <f t="shared" si="11"/>
        <v>0</v>
      </c>
      <c r="AM62" s="129">
        <f t="shared" si="11"/>
        <v>0</v>
      </c>
      <c r="AN62" s="340">
        <f t="shared" si="11"/>
        <v>0</v>
      </c>
      <c r="AO62" s="343">
        <f t="shared" si="12"/>
        <v>0</v>
      </c>
      <c r="AP62" s="343">
        <f t="shared" si="12"/>
        <v>0</v>
      </c>
      <c r="AQ62" s="343">
        <f t="shared" si="12"/>
        <v>0</v>
      </c>
      <c r="AR62" s="343">
        <f t="shared" si="12"/>
        <v>0</v>
      </c>
    </row>
    <row r="63" spans="1:44" ht="12.75">
      <c r="A63" s="107">
        <f t="shared" si="0"/>
        <v>0</v>
      </c>
      <c r="B63" s="116">
        <v>50</v>
      </c>
      <c r="C63" s="118" t="s">
        <v>53</v>
      </c>
      <c r="D63" s="119">
        <f t="shared" si="7"/>
        <v>494</v>
      </c>
      <c r="E63" s="129">
        <f t="shared" si="8"/>
        <v>26</v>
      </c>
      <c r="F63" s="129">
        <f t="shared" si="8"/>
        <v>38</v>
      </c>
      <c r="G63" s="478">
        <f t="shared" si="8"/>
        <v>25</v>
      </c>
      <c r="H63" s="129">
        <f t="shared" si="8"/>
        <v>4</v>
      </c>
      <c r="I63" s="129">
        <f t="shared" si="10"/>
        <v>9</v>
      </c>
      <c r="J63" s="129">
        <f t="shared" si="10"/>
        <v>32</v>
      </c>
      <c r="K63" s="129">
        <f t="shared" si="10"/>
        <v>17</v>
      </c>
      <c r="L63" s="129">
        <f t="shared" si="10"/>
        <v>3</v>
      </c>
      <c r="M63" s="129">
        <f t="shared" si="10"/>
        <v>0</v>
      </c>
      <c r="N63" s="129">
        <f t="shared" si="10"/>
        <v>19</v>
      </c>
      <c r="O63" s="129">
        <f t="shared" si="10"/>
        <v>4</v>
      </c>
      <c r="P63" s="129">
        <f t="shared" si="10"/>
        <v>1</v>
      </c>
      <c r="Q63" s="129">
        <f t="shared" si="10"/>
        <v>13</v>
      </c>
      <c r="R63" s="129">
        <f t="shared" si="10"/>
        <v>4</v>
      </c>
      <c r="S63" s="129">
        <f t="shared" si="10"/>
        <v>2</v>
      </c>
      <c r="T63" s="129">
        <f t="shared" si="10"/>
        <v>5</v>
      </c>
      <c r="U63" s="129">
        <f t="shared" si="10"/>
        <v>52</v>
      </c>
      <c r="V63" s="129">
        <f t="shared" si="10"/>
        <v>21</v>
      </c>
      <c r="W63" s="129">
        <f t="shared" si="10"/>
        <v>19</v>
      </c>
      <c r="X63" s="129">
        <f t="shared" si="10"/>
        <v>13</v>
      </c>
      <c r="Y63" s="129">
        <f t="shared" si="11"/>
        <v>4</v>
      </c>
      <c r="Z63" s="129">
        <f t="shared" si="11"/>
        <v>19</v>
      </c>
      <c r="AA63" s="129">
        <f t="shared" si="11"/>
        <v>1</v>
      </c>
      <c r="AB63" s="129">
        <f t="shared" si="11"/>
        <v>2</v>
      </c>
      <c r="AC63" s="129">
        <f t="shared" si="11"/>
        <v>37</v>
      </c>
      <c r="AD63" s="129">
        <f t="shared" si="11"/>
        <v>90</v>
      </c>
      <c r="AE63" s="129">
        <f t="shared" si="11"/>
        <v>21</v>
      </c>
      <c r="AF63" s="129">
        <f t="shared" si="11"/>
        <v>2</v>
      </c>
      <c r="AG63" s="129">
        <f t="shared" si="11"/>
        <v>4</v>
      </c>
      <c r="AH63" s="129">
        <f t="shared" si="11"/>
        <v>7</v>
      </c>
      <c r="AI63" s="129">
        <f t="shared" si="11"/>
        <v>0</v>
      </c>
      <c r="AJ63" s="129">
        <f t="shared" si="11"/>
        <v>0</v>
      </c>
      <c r="AK63" s="129">
        <f t="shared" si="11"/>
        <v>0</v>
      </c>
      <c r="AL63" s="129">
        <f t="shared" si="11"/>
        <v>0</v>
      </c>
      <c r="AM63" s="129">
        <f t="shared" si="11"/>
        <v>0</v>
      </c>
      <c r="AN63" s="340">
        <f t="shared" si="11"/>
        <v>0</v>
      </c>
      <c r="AO63" s="343">
        <f t="shared" si="12"/>
        <v>0</v>
      </c>
      <c r="AP63" s="343">
        <f t="shared" si="12"/>
        <v>0</v>
      </c>
      <c r="AQ63" s="343">
        <f t="shared" si="12"/>
        <v>0</v>
      </c>
      <c r="AR63" s="343">
        <f t="shared" si="12"/>
        <v>0</v>
      </c>
    </row>
    <row r="64" spans="1:44" ht="12.75">
      <c r="A64" s="107">
        <f t="shared" si="0"/>
        <v>0</v>
      </c>
      <c r="B64" s="116">
        <v>51</v>
      </c>
      <c r="C64" s="118" t="s">
        <v>54</v>
      </c>
      <c r="D64" s="119">
        <f t="shared" si="7"/>
        <v>583</v>
      </c>
      <c r="E64" s="129">
        <f t="shared" si="8"/>
        <v>28</v>
      </c>
      <c r="F64" s="129">
        <f t="shared" si="8"/>
        <v>43</v>
      </c>
      <c r="G64" s="478">
        <f t="shared" si="8"/>
        <v>30</v>
      </c>
      <c r="H64" s="129">
        <f t="shared" si="8"/>
        <v>3</v>
      </c>
      <c r="I64" s="129">
        <f t="shared" si="10"/>
        <v>7</v>
      </c>
      <c r="J64" s="129">
        <f t="shared" si="10"/>
        <v>56</v>
      </c>
      <c r="K64" s="129">
        <f t="shared" si="10"/>
        <v>27</v>
      </c>
      <c r="L64" s="129">
        <f t="shared" si="10"/>
        <v>4</v>
      </c>
      <c r="M64" s="129">
        <f t="shared" si="10"/>
        <v>0</v>
      </c>
      <c r="N64" s="129">
        <f t="shared" si="10"/>
        <v>32</v>
      </c>
      <c r="O64" s="129">
        <f t="shared" si="10"/>
        <v>1</v>
      </c>
      <c r="P64" s="129">
        <f t="shared" si="10"/>
        <v>2</v>
      </c>
      <c r="Q64" s="129">
        <f t="shared" si="10"/>
        <v>17</v>
      </c>
      <c r="R64" s="129">
        <f t="shared" si="10"/>
        <v>7</v>
      </c>
      <c r="S64" s="129">
        <f t="shared" si="10"/>
        <v>2</v>
      </c>
      <c r="T64" s="129">
        <f t="shared" si="10"/>
        <v>5</v>
      </c>
      <c r="U64" s="129">
        <f t="shared" si="10"/>
        <v>39</v>
      </c>
      <c r="V64" s="129">
        <f t="shared" si="10"/>
        <v>52</v>
      </c>
      <c r="W64" s="129">
        <f t="shared" si="10"/>
        <v>25</v>
      </c>
      <c r="X64" s="129">
        <f t="shared" si="10"/>
        <v>6</v>
      </c>
      <c r="Y64" s="129">
        <f t="shared" si="11"/>
        <v>4</v>
      </c>
      <c r="Z64" s="129">
        <f t="shared" si="11"/>
        <v>49</v>
      </c>
      <c r="AA64" s="129">
        <f t="shared" si="11"/>
        <v>3</v>
      </c>
      <c r="AB64" s="129">
        <f t="shared" si="11"/>
        <v>0</v>
      </c>
      <c r="AC64" s="129">
        <f t="shared" si="11"/>
        <v>32</v>
      </c>
      <c r="AD64" s="129">
        <f t="shared" si="11"/>
        <v>83</v>
      </c>
      <c r="AE64" s="129">
        <f t="shared" si="11"/>
        <v>22</v>
      </c>
      <c r="AF64" s="129">
        <f t="shared" si="11"/>
        <v>1</v>
      </c>
      <c r="AG64" s="129">
        <f t="shared" si="11"/>
        <v>1</v>
      </c>
      <c r="AH64" s="129">
        <f t="shared" si="11"/>
        <v>1</v>
      </c>
      <c r="AI64" s="129">
        <f t="shared" si="11"/>
        <v>0</v>
      </c>
      <c r="AJ64" s="129">
        <f t="shared" si="11"/>
        <v>0</v>
      </c>
      <c r="AK64" s="129">
        <f t="shared" si="11"/>
        <v>0</v>
      </c>
      <c r="AL64" s="129">
        <f t="shared" si="11"/>
        <v>0</v>
      </c>
      <c r="AM64" s="129">
        <f t="shared" si="11"/>
        <v>0</v>
      </c>
      <c r="AN64" s="340">
        <f t="shared" si="11"/>
        <v>0</v>
      </c>
      <c r="AO64" s="343">
        <f t="shared" si="12"/>
        <v>0</v>
      </c>
      <c r="AP64" s="343">
        <f t="shared" si="12"/>
        <v>1</v>
      </c>
      <c r="AQ64" s="343">
        <f t="shared" si="12"/>
        <v>0</v>
      </c>
      <c r="AR64" s="343">
        <f t="shared" si="12"/>
        <v>0</v>
      </c>
    </row>
    <row r="65" spans="1:44" ht="12.75">
      <c r="A65" s="107">
        <f t="shared" si="0"/>
        <v>0</v>
      </c>
      <c r="B65" s="116">
        <v>52</v>
      </c>
      <c r="C65" s="120" t="s">
        <v>55</v>
      </c>
      <c r="D65" s="119">
        <f t="shared" si="7"/>
        <v>713</v>
      </c>
      <c r="E65" s="129">
        <f t="shared" si="8"/>
        <v>35</v>
      </c>
      <c r="F65" s="129">
        <f t="shared" si="8"/>
        <v>71</v>
      </c>
      <c r="G65" s="478">
        <f t="shared" si="8"/>
        <v>25</v>
      </c>
      <c r="H65" s="129">
        <f t="shared" si="8"/>
        <v>4</v>
      </c>
      <c r="I65" s="129">
        <f t="shared" si="10"/>
        <v>8</v>
      </c>
      <c r="J65" s="129">
        <f t="shared" si="10"/>
        <v>82</v>
      </c>
      <c r="K65" s="129">
        <f t="shared" si="10"/>
        <v>35</v>
      </c>
      <c r="L65" s="129">
        <f t="shared" si="10"/>
        <v>8</v>
      </c>
      <c r="M65" s="129">
        <f t="shared" si="10"/>
        <v>0</v>
      </c>
      <c r="N65" s="129">
        <f t="shared" si="10"/>
        <v>33</v>
      </c>
      <c r="O65" s="129">
        <f t="shared" si="10"/>
        <v>8</v>
      </c>
      <c r="P65" s="129">
        <f t="shared" si="10"/>
        <v>0</v>
      </c>
      <c r="Q65" s="129">
        <f t="shared" si="10"/>
        <v>20</v>
      </c>
      <c r="R65" s="129">
        <f t="shared" si="10"/>
        <v>24</v>
      </c>
      <c r="S65" s="129">
        <f t="shared" si="10"/>
        <v>7</v>
      </c>
      <c r="T65" s="129">
        <f t="shared" si="10"/>
        <v>2</v>
      </c>
      <c r="U65" s="129">
        <f t="shared" si="10"/>
        <v>40</v>
      </c>
      <c r="V65" s="129">
        <f t="shared" si="10"/>
        <v>55</v>
      </c>
      <c r="W65" s="129">
        <f t="shared" si="10"/>
        <v>18</v>
      </c>
      <c r="X65" s="129">
        <f t="shared" si="10"/>
        <v>6</v>
      </c>
      <c r="Y65" s="129">
        <f t="shared" si="11"/>
        <v>4</v>
      </c>
      <c r="Z65" s="129">
        <f t="shared" si="11"/>
        <v>73</v>
      </c>
      <c r="AA65" s="129">
        <f t="shared" si="11"/>
        <v>6</v>
      </c>
      <c r="AB65" s="129">
        <f t="shared" si="11"/>
        <v>0</v>
      </c>
      <c r="AC65" s="129">
        <f t="shared" si="11"/>
        <v>32</v>
      </c>
      <c r="AD65" s="129">
        <f t="shared" si="11"/>
        <v>90</v>
      </c>
      <c r="AE65" s="129">
        <f t="shared" si="11"/>
        <v>26</v>
      </c>
      <c r="AF65" s="129">
        <f t="shared" si="11"/>
        <v>1</v>
      </c>
      <c r="AG65" s="129">
        <f t="shared" si="11"/>
        <v>0</v>
      </c>
      <c r="AH65" s="129">
        <f t="shared" si="11"/>
        <v>0</v>
      </c>
      <c r="AI65" s="129">
        <f t="shared" si="11"/>
        <v>0</v>
      </c>
      <c r="AJ65" s="129">
        <f t="shared" si="11"/>
        <v>0</v>
      </c>
      <c r="AK65" s="129">
        <f t="shared" si="11"/>
        <v>0</v>
      </c>
      <c r="AL65" s="129">
        <f t="shared" si="11"/>
        <v>0</v>
      </c>
      <c r="AM65" s="129">
        <f t="shared" si="11"/>
        <v>0</v>
      </c>
      <c r="AN65" s="340">
        <f t="shared" si="11"/>
        <v>0</v>
      </c>
      <c r="AO65" s="343">
        <f t="shared" si="12"/>
        <v>0</v>
      </c>
      <c r="AP65" s="343">
        <f t="shared" si="12"/>
        <v>0</v>
      </c>
      <c r="AQ65" s="343">
        <f t="shared" si="12"/>
        <v>0</v>
      </c>
      <c r="AR65" s="343">
        <f t="shared" si="12"/>
        <v>0</v>
      </c>
    </row>
    <row r="66" spans="1:44" ht="12.75">
      <c r="A66" s="107">
        <f t="shared" si="0"/>
        <v>0</v>
      </c>
      <c r="B66" s="116">
        <v>53</v>
      </c>
      <c r="C66" s="120" t="s">
        <v>56</v>
      </c>
      <c r="D66" s="119">
        <f t="shared" si="7"/>
        <v>837</v>
      </c>
      <c r="E66" s="129">
        <f t="shared" si="8"/>
        <v>22</v>
      </c>
      <c r="F66" s="129">
        <f t="shared" si="8"/>
        <v>96</v>
      </c>
      <c r="G66" s="478">
        <f t="shared" si="8"/>
        <v>51</v>
      </c>
      <c r="H66" s="129">
        <f t="shared" si="8"/>
        <v>4</v>
      </c>
      <c r="I66" s="129">
        <f t="shared" si="10"/>
        <v>17</v>
      </c>
      <c r="J66" s="129">
        <f t="shared" si="10"/>
        <v>108</v>
      </c>
      <c r="K66" s="129">
        <f t="shared" si="10"/>
        <v>43</v>
      </c>
      <c r="L66" s="129">
        <f t="shared" si="10"/>
        <v>8</v>
      </c>
      <c r="M66" s="129">
        <f t="shared" si="10"/>
        <v>0</v>
      </c>
      <c r="N66" s="129">
        <f t="shared" si="10"/>
        <v>30</v>
      </c>
      <c r="O66" s="129">
        <f t="shared" si="10"/>
        <v>10</v>
      </c>
      <c r="P66" s="129">
        <f t="shared" si="10"/>
        <v>2</v>
      </c>
      <c r="Q66" s="129">
        <f t="shared" si="10"/>
        <v>34</v>
      </c>
      <c r="R66" s="129">
        <f t="shared" si="10"/>
        <v>20</v>
      </c>
      <c r="S66" s="129">
        <f t="shared" si="10"/>
        <v>7</v>
      </c>
      <c r="T66" s="129">
        <f t="shared" si="10"/>
        <v>3</v>
      </c>
      <c r="U66" s="129">
        <f t="shared" si="10"/>
        <v>32</v>
      </c>
      <c r="V66" s="129">
        <f t="shared" si="10"/>
        <v>73</v>
      </c>
      <c r="W66" s="129">
        <f t="shared" si="10"/>
        <v>13</v>
      </c>
      <c r="X66" s="129">
        <f t="shared" si="10"/>
        <v>4</v>
      </c>
      <c r="Y66" s="129">
        <f t="shared" si="11"/>
        <v>5</v>
      </c>
      <c r="Z66" s="129">
        <f t="shared" si="11"/>
        <v>75</v>
      </c>
      <c r="AA66" s="129">
        <f t="shared" si="11"/>
        <v>3</v>
      </c>
      <c r="AB66" s="129">
        <f t="shared" si="11"/>
        <v>0</v>
      </c>
      <c r="AC66" s="129">
        <f t="shared" si="11"/>
        <v>32</v>
      </c>
      <c r="AD66" s="129">
        <f t="shared" si="11"/>
        <v>113</v>
      </c>
      <c r="AE66" s="129">
        <f t="shared" si="11"/>
        <v>30</v>
      </c>
      <c r="AF66" s="129">
        <f t="shared" si="11"/>
        <v>1</v>
      </c>
      <c r="AG66" s="129">
        <f t="shared" si="11"/>
        <v>0</v>
      </c>
      <c r="AH66" s="129">
        <f t="shared" si="11"/>
        <v>1</v>
      </c>
      <c r="AI66" s="129">
        <f t="shared" si="11"/>
        <v>0</v>
      </c>
      <c r="AJ66" s="129">
        <f t="shared" si="11"/>
        <v>0</v>
      </c>
      <c r="AK66" s="129">
        <f t="shared" si="11"/>
        <v>0</v>
      </c>
      <c r="AL66" s="129">
        <f t="shared" si="11"/>
        <v>0</v>
      </c>
      <c r="AM66" s="129">
        <f t="shared" si="11"/>
        <v>0</v>
      </c>
      <c r="AN66" s="340">
        <f t="shared" si="11"/>
        <v>0</v>
      </c>
      <c r="AO66" s="343">
        <f t="shared" si="12"/>
        <v>0</v>
      </c>
      <c r="AP66" s="343">
        <f t="shared" si="12"/>
        <v>0</v>
      </c>
      <c r="AQ66" s="343">
        <f t="shared" si="12"/>
        <v>0</v>
      </c>
      <c r="AR66" s="343">
        <f t="shared" si="12"/>
        <v>0</v>
      </c>
    </row>
    <row r="67" spans="1:44" ht="12.75">
      <c r="A67" s="107">
        <f t="shared" si="0"/>
        <v>0</v>
      </c>
      <c r="B67" s="116">
        <v>54</v>
      </c>
      <c r="C67" s="120" t="s">
        <v>57</v>
      </c>
      <c r="D67" s="119">
        <f t="shared" si="7"/>
        <v>1083</v>
      </c>
      <c r="E67" s="129">
        <f t="shared" si="8"/>
        <v>45</v>
      </c>
      <c r="F67" s="129">
        <f t="shared" si="8"/>
        <v>126</v>
      </c>
      <c r="G67" s="478">
        <f t="shared" si="8"/>
        <v>95</v>
      </c>
      <c r="H67" s="129">
        <f t="shared" si="8"/>
        <v>7</v>
      </c>
      <c r="I67" s="129">
        <f t="shared" si="10"/>
        <v>31</v>
      </c>
      <c r="J67" s="129">
        <f t="shared" si="10"/>
        <v>155</v>
      </c>
      <c r="K67" s="129">
        <f t="shared" si="10"/>
        <v>96</v>
      </c>
      <c r="L67" s="129">
        <f t="shared" si="10"/>
        <v>15</v>
      </c>
      <c r="M67" s="129">
        <f t="shared" si="10"/>
        <v>0</v>
      </c>
      <c r="N67" s="129">
        <f t="shared" si="10"/>
        <v>28</v>
      </c>
      <c r="O67" s="129">
        <f t="shared" si="10"/>
        <v>3</v>
      </c>
      <c r="P67" s="129">
        <f t="shared" si="10"/>
        <v>2</v>
      </c>
      <c r="Q67" s="129">
        <f t="shared" si="10"/>
        <v>32</v>
      </c>
      <c r="R67" s="129">
        <f t="shared" si="10"/>
        <v>26</v>
      </c>
      <c r="S67" s="129">
        <f t="shared" si="10"/>
        <v>14</v>
      </c>
      <c r="T67" s="129">
        <f t="shared" si="10"/>
        <v>0</v>
      </c>
      <c r="U67" s="129">
        <f t="shared" si="10"/>
        <v>24</v>
      </c>
      <c r="V67" s="129">
        <f t="shared" si="10"/>
        <v>46</v>
      </c>
      <c r="W67" s="129">
        <f t="shared" si="10"/>
        <v>9</v>
      </c>
      <c r="X67" s="129">
        <f t="shared" si="10"/>
        <v>0</v>
      </c>
      <c r="Y67" s="129">
        <f t="shared" si="11"/>
        <v>11</v>
      </c>
      <c r="Z67" s="129">
        <f t="shared" si="11"/>
        <v>58</v>
      </c>
      <c r="AA67" s="129">
        <f t="shared" si="11"/>
        <v>9</v>
      </c>
      <c r="AB67" s="129">
        <f t="shared" si="11"/>
        <v>1</v>
      </c>
      <c r="AC67" s="129">
        <f t="shared" si="11"/>
        <v>48</v>
      </c>
      <c r="AD67" s="129">
        <f t="shared" si="11"/>
        <v>134</v>
      </c>
      <c r="AE67" s="129">
        <f t="shared" si="11"/>
        <v>61</v>
      </c>
      <c r="AF67" s="129">
        <f t="shared" si="11"/>
        <v>5</v>
      </c>
      <c r="AG67" s="129">
        <f t="shared" si="11"/>
        <v>0</v>
      </c>
      <c r="AH67" s="129">
        <f t="shared" si="11"/>
        <v>2</v>
      </c>
      <c r="AI67" s="129">
        <f t="shared" si="11"/>
        <v>0</v>
      </c>
      <c r="AJ67" s="129">
        <f t="shared" si="11"/>
        <v>0</v>
      </c>
      <c r="AK67" s="129">
        <f t="shared" si="11"/>
        <v>0</v>
      </c>
      <c r="AL67" s="129">
        <f t="shared" si="11"/>
        <v>0</v>
      </c>
      <c r="AM67" s="129">
        <f t="shared" si="11"/>
        <v>0</v>
      </c>
      <c r="AN67" s="340">
        <f t="shared" si="11"/>
        <v>0</v>
      </c>
      <c r="AO67" s="343">
        <f t="shared" si="12"/>
        <v>0</v>
      </c>
      <c r="AP67" s="343">
        <f t="shared" si="12"/>
        <v>0</v>
      </c>
      <c r="AQ67" s="343">
        <f t="shared" si="12"/>
        <v>0</v>
      </c>
      <c r="AR67" s="343">
        <f t="shared" si="12"/>
        <v>0</v>
      </c>
    </row>
    <row r="68" spans="1:44" ht="12.75">
      <c r="A68" s="107">
        <f t="shared" si="0"/>
        <v>0</v>
      </c>
      <c r="B68" s="116">
        <v>55</v>
      </c>
      <c r="C68" s="120" t="s">
        <v>58</v>
      </c>
      <c r="D68" s="119">
        <f t="shared" si="7"/>
        <v>1018</v>
      </c>
      <c r="E68" s="129">
        <f t="shared" si="8"/>
        <v>61</v>
      </c>
      <c r="F68" s="129">
        <f t="shared" si="8"/>
        <v>112</v>
      </c>
      <c r="G68" s="478">
        <f t="shared" si="8"/>
        <v>60</v>
      </c>
      <c r="H68" s="129">
        <f t="shared" si="8"/>
        <v>7</v>
      </c>
      <c r="I68" s="129">
        <f t="shared" si="10"/>
        <v>31</v>
      </c>
      <c r="J68" s="129">
        <f t="shared" si="10"/>
        <v>184</v>
      </c>
      <c r="K68" s="129">
        <f t="shared" si="10"/>
        <v>71</v>
      </c>
      <c r="L68" s="129">
        <f t="shared" si="10"/>
        <v>16</v>
      </c>
      <c r="M68" s="129">
        <f t="shared" si="10"/>
        <v>0</v>
      </c>
      <c r="N68" s="129">
        <f t="shared" si="10"/>
        <v>21</v>
      </c>
      <c r="O68" s="129">
        <f t="shared" si="10"/>
        <v>8</v>
      </c>
      <c r="P68" s="129">
        <f t="shared" si="10"/>
        <v>1</v>
      </c>
      <c r="Q68" s="129">
        <f t="shared" si="10"/>
        <v>37</v>
      </c>
      <c r="R68" s="129">
        <f t="shared" si="10"/>
        <v>57</v>
      </c>
      <c r="S68" s="129">
        <f t="shared" si="10"/>
        <v>13</v>
      </c>
      <c r="T68" s="129">
        <f t="shared" si="10"/>
        <v>3</v>
      </c>
      <c r="U68" s="129">
        <f t="shared" si="10"/>
        <v>17</v>
      </c>
      <c r="V68" s="129">
        <f t="shared" si="10"/>
        <v>28</v>
      </c>
      <c r="W68" s="129">
        <f t="shared" si="10"/>
        <v>10</v>
      </c>
      <c r="X68" s="129">
        <f t="shared" si="10"/>
        <v>2</v>
      </c>
      <c r="Y68" s="129">
        <f t="shared" si="11"/>
        <v>5</v>
      </c>
      <c r="Z68" s="129">
        <f t="shared" si="11"/>
        <v>34</v>
      </c>
      <c r="AA68" s="129">
        <f t="shared" si="11"/>
        <v>4</v>
      </c>
      <c r="AB68" s="129">
        <f t="shared" si="11"/>
        <v>0</v>
      </c>
      <c r="AC68" s="129">
        <f t="shared" si="11"/>
        <v>42</v>
      </c>
      <c r="AD68" s="129">
        <f t="shared" si="11"/>
        <v>134</v>
      </c>
      <c r="AE68" s="129">
        <f t="shared" si="11"/>
        <v>55</v>
      </c>
      <c r="AF68" s="129">
        <f t="shared" si="11"/>
        <v>5</v>
      </c>
      <c r="AG68" s="129">
        <f t="shared" si="11"/>
        <v>0</v>
      </c>
      <c r="AH68" s="129">
        <f t="shared" si="11"/>
        <v>0</v>
      </c>
      <c r="AI68" s="129">
        <f t="shared" si="11"/>
        <v>0</v>
      </c>
      <c r="AJ68" s="129">
        <f t="shared" si="11"/>
        <v>0</v>
      </c>
      <c r="AK68" s="129">
        <f t="shared" si="11"/>
        <v>0</v>
      </c>
      <c r="AL68" s="129">
        <f t="shared" si="11"/>
        <v>0</v>
      </c>
      <c r="AM68" s="129">
        <f t="shared" si="11"/>
        <v>0</v>
      </c>
      <c r="AN68" s="340">
        <f t="shared" si="11"/>
        <v>0</v>
      </c>
      <c r="AO68" s="343">
        <f t="shared" si="12"/>
        <v>0</v>
      </c>
      <c r="AP68" s="343">
        <f t="shared" si="12"/>
        <v>0</v>
      </c>
      <c r="AQ68" s="343">
        <f t="shared" si="12"/>
        <v>0</v>
      </c>
      <c r="AR68" s="343">
        <f t="shared" si="12"/>
        <v>0</v>
      </c>
    </row>
    <row r="69" spans="1:44" ht="12.75">
      <c r="A69" s="107">
        <f t="shared" si="0"/>
        <v>0</v>
      </c>
      <c r="B69" s="116">
        <v>56</v>
      </c>
      <c r="C69" s="120" t="s">
        <v>59</v>
      </c>
      <c r="D69" s="119">
        <f t="shared" si="7"/>
        <v>1302</v>
      </c>
      <c r="E69" s="129">
        <f t="shared" si="8"/>
        <v>82</v>
      </c>
      <c r="F69" s="129">
        <f t="shared" si="8"/>
        <v>157</v>
      </c>
      <c r="G69" s="478">
        <f t="shared" si="8"/>
        <v>86</v>
      </c>
      <c r="H69" s="129">
        <f t="shared" si="8"/>
        <v>9</v>
      </c>
      <c r="I69" s="129">
        <f t="shared" si="10"/>
        <v>27</v>
      </c>
      <c r="J69" s="129">
        <f t="shared" si="10"/>
        <v>241</v>
      </c>
      <c r="K69" s="129">
        <f t="shared" si="10"/>
        <v>103</v>
      </c>
      <c r="L69" s="129">
        <f t="shared" si="10"/>
        <v>26</v>
      </c>
      <c r="M69" s="129">
        <f t="shared" si="10"/>
        <v>0</v>
      </c>
      <c r="N69" s="129">
        <f t="shared" si="10"/>
        <v>17</v>
      </c>
      <c r="O69" s="129">
        <f t="shared" si="10"/>
        <v>8</v>
      </c>
      <c r="P69" s="129">
        <f t="shared" si="10"/>
        <v>1</v>
      </c>
      <c r="Q69" s="129">
        <f t="shared" si="10"/>
        <v>44</v>
      </c>
      <c r="R69" s="129">
        <f t="shared" si="10"/>
        <v>69</v>
      </c>
      <c r="S69" s="129">
        <f t="shared" si="10"/>
        <v>21</v>
      </c>
      <c r="T69" s="129">
        <f t="shared" si="10"/>
        <v>3</v>
      </c>
      <c r="U69" s="129">
        <f t="shared" si="10"/>
        <v>20</v>
      </c>
      <c r="V69" s="129">
        <f t="shared" si="10"/>
        <v>21</v>
      </c>
      <c r="W69" s="129">
        <f t="shared" si="10"/>
        <v>2</v>
      </c>
      <c r="X69" s="129">
        <f t="shared" si="10"/>
        <v>1</v>
      </c>
      <c r="Y69" s="129">
        <f t="shared" si="11"/>
        <v>3</v>
      </c>
      <c r="Z69" s="129">
        <f t="shared" si="11"/>
        <v>35</v>
      </c>
      <c r="AA69" s="129">
        <f t="shared" si="11"/>
        <v>3</v>
      </c>
      <c r="AB69" s="129">
        <f t="shared" si="11"/>
        <v>0</v>
      </c>
      <c r="AC69" s="129">
        <f t="shared" si="11"/>
        <v>73</v>
      </c>
      <c r="AD69" s="129">
        <f t="shared" si="11"/>
        <v>170</v>
      </c>
      <c r="AE69" s="129">
        <f t="shared" si="11"/>
        <v>71</v>
      </c>
      <c r="AF69" s="129">
        <f t="shared" si="11"/>
        <v>6</v>
      </c>
      <c r="AG69" s="129">
        <f t="shared" si="11"/>
        <v>0</v>
      </c>
      <c r="AH69" s="129">
        <f t="shared" si="11"/>
        <v>1</v>
      </c>
      <c r="AI69" s="129">
        <f t="shared" si="11"/>
        <v>1</v>
      </c>
      <c r="AJ69" s="129">
        <f t="shared" si="11"/>
        <v>0</v>
      </c>
      <c r="AK69" s="129">
        <f t="shared" si="11"/>
        <v>0</v>
      </c>
      <c r="AL69" s="129">
        <f t="shared" si="11"/>
        <v>0</v>
      </c>
      <c r="AM69" s="129">
        <f t="shared" si="11"/>
        <v>0</v>
      </c>
      <c r="AN69" s="340">
        <f t="shared" si="11"/>
        <v>0</v>
      </c>
      <c r="AO69" s="343">
        <f t="shared" si="12"/>
        <v>1</v>
      </c>
      <c r="AP69" s="343">
        <f t="shared" si="12"/>
        <v>0</v>
      </c>
      <c r="AQ69" s="343">
        <f t="shared" si="12"/>
        <v>0</v>
      </c>
      <c r="AR69" s="343">
        <f t="shared" si="12"/>
        <v>0</v>
      </c>
    </row>
    <row r="70" spans="1:44" ht="12.75">
      <c r="A70" s="107">
        <f t="shared" si="0"/>
        <v>0</v>
      </c>
      <c r="B70" s="121">
        <v>57</v>
      </c>
      <c r="C70" s="122" t="s">
        <v>60</v>
      </c>
      <c r="D70" s="119">
        <f t="shared" si="7"/>
        <v>1628</v>
      </c>
      <c r="E70" s="129">
        <f t="shared" si="8"/>
        <v>127</v>
      </c>
      <c r="F70" s="129">
        <f t="shared" si="8"/>
        <v>166</v>
      </c>
      <c r="G70" s="478">
        <f t="shared" si="8"/>
        <v>106</v>
      </c>
      <c r="H70" s="129">
        <f t="shared" si="8"/>
        <v>16</v>
      </c>
      <c r="I70" s="129">
        <f t="shared" si="10"/>
        <v>42</v>
      </c>
      <c r="J70" s="129">
        <f t="shared" si="10"/>
        <v>279</v>
      </c>
      <c r="K70" s="129">
        <f t="shared" si="10"/>
        <v>144</v>
      </c>
      <c r="L70" s="129">
        <f t="shared" si="10"/>
        <v>27</v>
      </c>
      <c r="M70" s="129">
        <f t="shared" si="10"/>
        <v>0</v>
      </c>
      <c r="N70" s="129">
        <f t="shared" si="10"/>
        <v>19</v>
      </c>
      <c r="O70" s="129">
        <f t="shared" si="10"/>
        <v>3</v>
      </c>
      <c r="P70" s="129">
        <f t="shared" si="10"/>
        <v>0</v>
      </c>
      <c r="Q70" s="129">
        <f t="shared" si="10"/>
        <v>55</v>
      </c>
      <c r="R70" s="129">
        <f t="shared" si="10"/>
        <v>102</v>
      </c>
      <c r="S70" s="129">
        <f t="shared" si="10"/>
        <v>15</v>
      </c>
      <c r="T70" s="129">
        <f t="shared" si="10"/>
        <v>3</v>
      </c>
      <c r="U70" s="129">
        <f t="shared" si="10"/>
        <v>39</v>
      </c>
      <c r="V70" s="129">
        <f t="shared" si="10"/>
        <v>23</v>
      </c>
      <c r="W70" s="129">
        <f t="shared" si="10"/>
        <v>2</v>
      </c>
      <c r="X70" s="129">
        <f t="shared" si="10"/>
        <v>0</v>
      </c>
      <c r="Y70" s="129">
        <f t="shared" si="11"/>
        <v>4</v>
      </c>
      <c r="Z70" s="129">
        <f t="shared" si="11"/>
        <v>26</v>
      </c>
      <c r="AA70" s="129">
        <f t="shared" si="11"/>
        <v>2</v>
      </c>
      <c r="AB70" s="129">
        <f t="shared" si="11"/>
        <v>0</v>
      </c>
      <c r="AC70" s="129">
        <f t="shared" si="11"/>
        <v>149</v>
      </c>
      <c r="AD70" s="129">
        <f t="shared" si="11"/>
        <v>187</v>
      </c>
      <c r="AE70" s="129">
        <f t="shared" si="11"/>
        <v>81</v>
      </c>
      <c r="AF70" s="129">
        <f t="shared" si="11"/>
        <v>10</v>
      </c>
      <c r="AG70" s="129">
        <f t="shared" si="11"/>
        <v>0</v>
      </c>
      <c r="AH70" s="129">
        <f t="shared" si="11"/>
        <v>1</v>
      </c>
      <c r="AI70" s="129">
        <f t="shared" si="11"/>
        <v>0</v>
      </c>
      <c r="AJ70" s="129">
        <f t="shared" si="11"/>
        <v>0</v>
      </c>
      <c r="AK70" s="129">
        <f t="shared" si="11"/>
        <v>0</v>
      </c>
      <c r="AL70" s="129">
        <f t="shared" si="11"/>
        <v>0</v>
      </c>
      <c r="AM70" s="129">
        <f t="shared" si="11"/>
        <v>0</v>
      </c>
      <c r="AN70" s="340">
        <f t="shared" si="11"/>
        <v>0</v>
      </c>
      <c r="AO70" s="343">
        <f t="shared" si="12"/>
        <v>0</v>
      </c>
      <c r="AP70" s="343">
        <f t="shared" si="12"/>
        <v>0</v>
      </c>
      <c r="AQ70" s="343">
        <f t="shared" si="12"/>
        <v>0</v>
      </c>
      <c r="AR70" s="343">
        <f t="shared" si="12"/>
        <v>0</v>
      </c>
    </row>
    <row r="71" spans="1:44" ht="12.75">
      <c r="A71" s="107">
        <f t="shared" si="0"/>
        <v>0</v>
      </c>
      <c r="B71" s="121">
        <v>58</v>
      </c>
      <c r="C71" s="120" t="s">
        <v>61</v>
      </c>
      <c r="D71" s="119">
        <f t="shared" si="7"/>
        <v>1399</v>
      </c>
      <c r="E71" s="129">
        <f t="shared" si="8"/>
        <v>109</v>
      </c>
      <c r="F71" s="129">
        <f t="shared" si="8"/>
        <v>148</v>
      </c>
      <c r="G71" s="478">
        <f t="shared" si="8"/>
        <v>57</v>
      </c>
      <c r="H71" s="129">
        <f t="shared" si="8"/>
        <v>8</v>
      </c>
      <c r="I71" s="129">
        <f t="shared" si="10"/>
        <v>42</v>
      </c>
      <c r="J71" s="129">
        <f t="shared" si="10"/>
        <v>238</v>
      </c>
      <c r="K71" s="129">
        <f t="shared" si="10"/>
        <v>113</v>
      </c>
      <c r="L71" s="129">
        <f t="shared" si="10"/>
        <v>17</v>
      </c>
      <c r="M71" s="129">
        <f t="shared" si="10"/>
        <v>0</v>
      </c>
      <c r="N71" s="129">
        <f t="shared" si="10"/>
        <v>10</v>
      </c>
      <c r="O71" s="129">
        <f t="shared" si="10"/>
        <v>2</v>
      </c>
      <c r="P71" s="129">
        <f t="shared" si="10"/>
        <v>0</v>
      </c>
      <c r="Q71" s="129">
        <f t="shared" si="10"/>
        <v>65</v>
      </c>
      <c r="R71" s="129">
        <f t="shared" si="10"/>
        <v>108</v>
      </c>
      <c r="S71" s="129">
        <f t="shared" si="10"/>
        <v>8</v>
      </c>
      <c r="T71" s="129">
        <f t="shared" si="10"/>
        <v>3</v>
      </c>
      <c r="U71" s="129">
        <f t="shared" si="10"/>
        <v>52</v>
      </c>
      <c r="V71" s="129">
        <f t="shared" si="10"/>
        <v>29</v>
      </c>
      <c r="W71" s="129">
        <f t="shared" si="10"/>
        <v>5</v>
      </c>
      <c r="X71" s="129">
        <f t="shared" si="10"/>
        <v>0</v>
      </c>
      <c r="Y71" s="129">
        <f t="shared" si="11"/>
        <v>5</v>
      </c>
      <c r="Z71" s="129">
        <f t="shared" si="11"/>
        <v>10</v>
      </c>
      <c r="AA71" s="129">
        <f t="shared" si="11"/>
        <v>2</v>
      </c>
      <c r="AB71" s="129">
        <f t="shared" si="11"/>
        <v>1</v>
      </c>
      <c r="AC71" s="129">
        <f t="shared" si="11"/>
        <v>170</v>
      </c>
      <c r="AD71" s="129">
        <f t="shared" si="11"/>
        <v>137</v>
      </c>
      <c r="AE71" s="129">
        <f t="shared" si="11"/>
        <v>53</v>
      </c>
      <c r="AF71" s="129">
        <f t="shared" si="11"/>
        <v>7</v>
      </c>
      <c r="AG71" s="129">
        <f t="shared" si="11"/>
        <v>0</v>
      </c>
      <c r="AH71" s="129">
        <f t="shared" si="11"/>
        <v>0</v>
      </c>
      <c r="AI71" s="129">
        <f t="shared" si="11"/>
        <v>0</v>
      </c>
      <c r="AJ71" s="129">
        <f t="shared" si="11"/>
        <v>0</v>
      </c>
      <c r="AK71" s="129">
        <f t="shared" si="11"/>
        <v>0</v>
      </c>
      <c r="AL71" s="129">
        <f t="shared" si="11"/>
        <v>0</v>
      </c>
      <c r="AM71" s="129">
        <f t="shared" si="11"/>
        <v>0</v>
      </c>
      <c r="AN71" s="340">
        <f t="shared" si="11"/>
        <v>0</v>
      </c>
      <c r="AO71" s="343">
        <f t="shared" si="12"/>
        <v>0</v>
      </c>
      <c r="AP71" s="343">
        <f t="shared" si="12"/>
        <v>0</v>
      </c>
      <c r="AQ71" s="343">
        <f t="shared" si="12"/>
        <v>0</v>
      </c>
      <c r="AR71" s="343">
        <f t="shared" si="12"/>
        <v>0</v>
      </c>
    </row>
    <row r="72" spans="1:44" ht="12.75">
      <c r="A72" s="107">
        <f t="shared" si="0"/>
        <v>0</v>
      </c>
      <c r="B72" s="121">
        <v>59</v>
      </c>
      <c r="C72" s="120" t="s">
        <v>62</v>
      </c>
      <c r="D72" s="119">
        <f t="shared" si="7"/>
        <v>1081</v>
      </c>
      <c r="E72" s="129">
        <f t="shared" si="8"/>
        <v>105</v>
      </c>
      <c r="F72" s="129">
        <f t="shared" si="8"/>
        <v>91</v>
      </c>
      <c r="G72" s="478">
        <f t="shared" si="8"/>
        <v>37</v>
      </c>
      <c r="H72" s="129">
        <f t="shared" si="8"/>
        <v>3</v>
      </c>
      <c r="I72" s="129">
        <f t="shared" si="10"/>
        <v>28</v>
      </c>
      <c r="J72" s="129">
        <f t="shared" si="10"/>
        <v>119</v>
      </c>
      <c r="K72" s="129">
        <f t="shared" si="10"/>
        <v>63</v>
      </c>
      <c r="L72" s="129">
        <f t="shared" si="10"/>
        <v>14</v>
      </c>
      <c r="M72" s="129">
        <f t="shared" si="10"/>
        <v>0</v>
      </c>
      <c r="N72" s="129">
        <f t="shared" si="10"/>
        <v>11</v>
      </c>
      <c r="O72" s="129">
        <f t="shared" si="10"/>
        <v>1</v>
      </c>
      <c r="P72" s="129">
        <f t="shared" si="10"/>
        <v>0</v>
      </c>
      <c r="Q72" s="129">
        <f t="shared" si="10"/>
        <v>66</v>
      </c>
      <c r="R72" s="129">
        <f t="shared" si="10"/>
        <v>101</v>
      </c>
      <c r="S72" s="129">
        <f t="shared" si="10"/>
        <v>22</v>
      </c>
      <c r="T72" s="129">
        <f t="shared" si="10"/>
        <v>1</v>
      </c>
      <c r="U72" s="129">
        <f t="shared" si="10"/>
        <v>72</v>
      </c>
      <c r="V72" s="129">
        <f t="shared" si="10"/>
        <v>21</v>
      </c>
      <c r="W72" s="129">
        <f t="shared" si="10"/>
        <v>6</v>
      </c>
      <c r="X72" s="129">
        <f aca="true" t="shared" si="13" ref="V72:AK74">X31+X52</f>
        <v>1</v>
      </c>
      <c r="Y72" s="129">
        <f t="shared" si="11"/>
        <v>3</v>
      </c>
      <c r="Z72" s="129">
        <f t="shared" si="11"/>
        <v>4</v>
      </c>
      <c r="AA72" s="129">
        <f t="shared" si="11"/>
        <v>0</v>
      </c>
      <c r="AB72" s="129">
        <f t="shared" si="11"/>
        <v>0</v>
      </c>
      <c r="AC72" s="129">
        <f t="shared" si="11"/>
        <v>167</v>
      </c>
      <c r="AD72" s="129">
        <f t="shared" si="11"/>
        <v>107</v>
      </c>
      <c r="AE72" s="129">
        <f t="shared" si="11"/>
        <v>36</v>
      </c>
      <c r="AF72" s="129">
        <f t="shared" si="11"/>
        <v>2</v>
      </c>
      <c r="AG72" s="129">
        <f t="shared" si="11"/>
        <v>0</v>
      </c>
      <c r="AH72" s="129">
        <f t="shared" si="11"/>
        <v>0</v>
      </c>
      <c r="AI72" s="129">
        <f t="shared" si="11"/>
        <v>0</v>
      </c>
      <c r="AJ72" s="129">
        <f t="shared" si="11"/>
        <v>0</v>
      </c>
      <c r="AK72" s="129">
        <f t="shared" si="11"/>
        <v>0</v>
      </c>
      <c r="AL72" s="129">
        <f t="shared" si="11"/>
        <v>0</v>
      </c>
      <c r="AM72" s="129">
        <f t="shared" si="11"/>
        <v>0</v>
      </c>
      <c r="AN72" s="340">
        <f aca="true" t="shared" si="14" ref="AL72:AR74">AN31+AN52</f>
        <v>0</v>
      </c>
      <c r="AO72" s="343">
        <f t="shared" si="12"/>
        <v>0</v>
      </c>
      <c r="AP72" s="343">
        <f t="shared" si="12"/>
        <v>0</v>
      </c>
      <c r="AQ72" s="343">
        <f t="shared" si="12"/>
        <v>0</v>
      </c>
      <c r="AR72" s="343">
        <f t="shared" si="12"/>
        <v>0</v>
      </c>
    </row>
    <row r="73" spans="1:44" ht="12.75">
      <c r="A73" s="107">
        <f t="shared" si="0"/>
        <v>0</v>
      </c>
      <c r="B73" s="121">
        <v>60</v>
      </c>
      <c r="C73" s="120" t="s">
        <v>63</v>
      </c>
      <c r="D73" s="119">
        <f t="shared" si="7"/>
        <v>885</v>
      </c>
      <c r="E73" s="129">
        <f t="shared" si="8"/>
        <v>96</v>
      </c>
      <c r="F73" s="129">
        <f t="shared" si="8"/>
        <v>66</v>
      </c>
      <c r="G73" s="478">
        <f t="shared" si="8"/>
        <v>14</v>
      </c>
      <c r="H73" s="129">
        <f t="shared" si="8"/>
        <v>1</v>
      </c>
      <c r="I73" s="129">
        <f aca="true" t="shared" si="15" ref="I73:U74">I32+I53</f>
        <v>13</v>
      </c>
      <c r="J73" s="129">
        <f t="shared" si="15"/>
        <v>57</v>
      </c>
      <c r="K73" s="129">
        <f t="shared" si="15"/>
        <v>34</v>
      </c>
      <c r="L73" s="129">
        <f t="shared" si="15"/>
        <v>6</v>
      </c>
      <c r="M73" s="129">
        <f t="shared" si="15"/>
        <v>0</v>
      </c>
      <c r="N73" s="129">
        <f t="shared" si="15"/>
        <v>7</v>
      </c>
      <c r="O73" s="129">
        <f t="shared" si="15"/>
        <v>1</v>
      </c>
      <c r="P73" s="129">
        <f t="shared" si="15"/>
        <v>0</v>
      </c>
      <c r="Q73" s="129">
        <f t="shared" si="15"/>
        <v>79</v>
      </c>
      <c r="R73" s="129">
        <f t="shared" si="15"/>
        <v>74</v>
      </c>
      <c r="S73" s="129">
        <f t="shared" si="15"/>
        <v>11</v>
      </c>
      <c r="T73" s="129">
        <f t="shared" si="15"/>
        <v>1</v>
      </c>
      <c r="U73" s="129">
        <f t="shared" si="15"/>
        <v>135</v>
      </c>
      <c r="V73" s="129">
        <f t="shared" si="13"/>
        <v>22</v>
      </c>
      <c r="W73" s="129">
        <f t="shared" si="13"/>
        <v>4</v>
      </c>
      <c r="X73" s="129">
        <f t="shared" si="13"/>
        <v>0</v>
      </c>
      <c r="Y73" s="129">
        <f t="shared" si="13"/>
        <v>2</v>
      </c>
      <c r="Z73" s="129">
        <f t="shared" si="13"/>
        <v>4</v>
      </c>
      <c r="AA73" s="129">
        <f t="shared" si="13"/>
        <v>0</v>
      </c>
      <c r="AB73" s="129">
        <f t="shared" si="13"/>
        <v>0</v>
      </c>
      <c r="AC73" s="129">
        <f t="shared" si="13"/>
        <v>181</v>
      </c>
      <c r="AD73" s="129">
        <f t="shared" si="13"/>
        <v>60</v>
      </c>
      <c r="AE73" s="129">
        <f t="shared" si="13"/>
        <v>15</v>
      </c>
      <c r="AF73" s="129">
        <f t="shared" si="13"/>
        <v>2</v>
      </c>
      <c r="AG73" s="129">
        <f t="shared" si="13"/>
        <v>0</v>
      </c>
      <c r="AH73" s="129">
        <f t="shared" si="13"/>
        <v>0</v>
      </c>
      <c r="AI73" s="129">
        <f t="shared" si="13"/>
        <v>0</v>
      </c>
      <c r="AJ73" s="129">
        <f t="shared" si="13"/>
        <v>0</v>
      </c>
      <c r="AK73" s="129">
        <f t="shared" si="13"/>
        <v>0</v>
      </c>
      <c r="AL73" s="129">
        <f t="shared" si="14"/>
        <v>0</v>
      </c>
      <c r="AM73" s="129">
        <f t="shared" si="14"/>
        <v>0</v>
      </c>
      <c r="AN73" s="340">
        <f t="shared" si="14"/>
        <v>0</v>
      </c>
      <c r="AO73" s="343">
        <f t="shared" si="14"/>
        <v>0</v>
      </c>
      <c r="AP73" s="343">
        <f t="shared" si="14"/>
        <v>0</v>
      </c>
      <c r="AQ73" s="343">
        <f t="shared" si="14"/>
        <v>0</v>
      </c>
      <c r="AR73" s="343">
        <f t="shared" si="14"/>
        <v>0</v>
      </c>
    </row>
    <row r="74" spans="1:44" ht="13.5" thickBot="1">
      <c r="A74" s="107">
        <f t="shared" si="0"/>
        <v>0</v>
      </c>
      <c r="B74" s="221">
        <v>61</v>
      </c>
      <c r="C74" s="124" t="s">
        <v>64</v>
      </c>
      <c r="D74" s="125">
        <f t="shared" si="7"/>
        <v>689</v>
      </c>
      <c r="E74" s="133">
        <f t="shared" si="8"/>
        <v>67</v>
      </c>
      <c r="F74" s="133">
        <f t="shared" si="8"/>
        <v>32</v>
      </c>
      <c r="G74" s="479">
        <f t="shared" si="8"/>
        <v>9</v>
      </c>
      <c r="H74" s="133">
        <f t="shared" si="8"/>
        <v>1</v>
      </c>
      <c r="I74" s="133">
        <f t="shared" si="15"/>
        <v>9</v>
      </c>
      <c r="J74" s="133">
        <f t="shared" si="15"/>
        <v>21</v>
      </c>
      <c r="K74" s="133">
        <f t="shared" si="15"/>
        <v>8</v>
      </c>
      <c r="L74" s="133">
        <f t="shared" si="15"/>
        <v>1</v>
      </c>
      <c r="M74" s="133">
        <f t="shared" si="15"/>
        <v>0</v>
      </c>
      <c r="N74" s="133">
        <f t="shared" si="15"/>
        <v>1</v>
      </c>
      <c r="O74" s="133">
        <f t="shared" si="15"/>
        <v>0</v>
      </c>
      <c r="P74" s="133">
        <f t="shared" si="15"/>
        <v>0</v>
      </c>
      <c r="Q74" s="133">
        <f t="shared" si="15"/>
        <v>103</v>
      </c>
      <c r="R74" s="133">
        <f t="shared" si="15"/>
        <v>73</v>
      </c>
      <c r="S74" s="133">
        <f t="shared" si="15"/>
        <v>10</v>
      </c>
      <c r="T74" s="133">
        <f t="shared" si="15"/>
        <v>3</v>
      </c>
      <c r="U74" s="133">
        <f t="shared" si="15"/>
        <v>143</v>
      </c>
      <c r="V74" s="133">
        <f t="shared" si="13"/>
        <v>16</v>
      </c>
      <c r="W74" s="133">
        <f t="shared" si="13"/>
        <v>2</v>
      </c>
      <c r="X74" s="133">
        <f t="shared" si="13"/>
        <v>0</v>
      </c>
      <c r="Y74" s="133">
        <f t="shared" si="13"/>
        <v>4</v>
      </c>
      <c r="Z74" s="133">
        <f t="shared" si="13"/>
        <v>1</v>
      </c>
      <c r="AA74" s="133">
        <f t="shared" si="13"/>
        <v>0</v>
      </c>
      <c r="AB74" s="133">
        <f t="shared" si="13"/>
        <v>0</v>
      </c>
      <c r="AC74" s="133">
        <f t="shared" si="13"/>
        <v>152</v>
      </c>
      <c r="AD74" s="133">
        <f t="shared" si="13"/>
        <v>27</v>
      </c>
      <c r="AE74" s="133">
        <f t="shared" si="13"/>
        <v>5</v>
      </c>
      <c r="AF74" s="133">
        <f t="shared" si="13"/>
        <v>1</v>
      </c>
      <c r="AG74" s="133">
        <f t="shared" si="13"/>
        <v>0</v>
      </c>
      <c r="AH74" s="133">
        <f t="shared" si="13"/>
        <v>0</v>
      </c>
      <c r="AI74" s="133">
        <f t="shared" si="13"/>
        <v>0</v>
      </c>
      <c r="AJ74" s="133">
        <f t="shared" si="13"/>
        <v>0</v>
      </c>
      <c r="AK74" s="133">
        <f t="shared" si="13"/>
        <v>0</v>
      </c>
      <c r="AL74" s="133">
        <f t="shared" si="14"/>
        <v>0</v>
      </c>
      <c r="AM74" s="133">
        <f t="shared" si="14"/>
        <v>0</v>
      </c>
      <c r="AN74" s="341">
        <f t="shared" si="14"/>
        <v>0</v>
      </c>
      <c r="AO74" s="344">
        <f t="shared" si="14"/>
        <v>0</v>
      </c>
      <c r="AP74" s="344">
        <f t="shared" si="14"/>
        <v>0</v>
      </c>
      <c r="AQ74" s="344">
        <f t="shared" si="14"/>
        <v>0</v>
      </c>
      <c r="AR74" s="344">
        <f t="shared" si="14"/>
        <v>0</v>
      </c>
    </row>
    <row r="75" spans="1:44" ht="12.75">
      <c r="A75" s="225">
        <f t="shared" si="0"/>
        <v>0</v>
      </c>
      <c r="B75" s="226">
        <v>62</v>
      </c>
      <c r="C75" s="227" t="s">
        <v>6</v>
      </c>
      <c r="D75" s="228">
        <f>SUM(D56:D74)</f>
        <v>13700</v>
      </c>
      <c r="E75" s="228">
        <f aca="true" t="shared" si="16" ref="E75:AR75">SUM(E56:E74)</f>
        <v>865</v>
      </c>
      <c r="F75" s="228">
        <f t="shared" si="16"/>
        <v>1229</v>
      </c>
      <c r="G75" s="228">
        <f t="shared" si="16"/>
        <v>638</v>
      </c>
      <c r="H75" s="228">
        <f t="shared" si="16"/>
        <v>77</v>
      </c>
      <c r="I75" s="228">
        <f t="shared" si="16"/>
        <v>443</v>
      </c>
      <c r="J75" s="228">
        <f t="shared" si="16"/>
        <v>1747</v>
      </c>
      <c r="K75" s="228">
        <f t="shared" si="16"/>
        <v>849</v>
      </c>
      <c r="L75" s="228">
        <f t="shared" si="16"/>
        <v>236</v>
      </c>
      <c r="M75" s="228">
        <f t="shared" si="16"/>
        <v>28</v>
      </c>
      <c r="N75" s="228">
        <f t="shared" si="16"/>
        <v>276</v>
      </c>
      <c r="O75" s="228">
        <f t="shared" si="16"/>
        <v>64</v>
      </c>
      <c r="P75" s="228">
        <f t="shared" si="16"/>
        <v>9</v>
      </c>
      <c r="Q75" s="228">
        <f t="shared" si="16"/>
        <v>597</v>
      </c>
      <c r="R75" s="228">
        <f t="shared" si="16"/>
        <v>682</v>
      </c>
      <c r="S75" s="228">
        <f t="shared" si="16"/>
        <v>157</v>
      </c>
      <c r="T75" s="228">
        <f t="shared" si="16"/>
        <v>38</v>
      </c>
      <c r="U75" s="228">
        <f t="shared" si="16"/>
        <v>945</v>
      </c>
      <c r="V75" s="228">
        <f t="shared" si="16"/>
        <v>479</v>
      </c>
      <c r="W75" s="228">
        <f t="shared" si="16"/>
        <v>253</v>
      </c>
      <c r="X75" s="228">
        <f t="shared" si="16"/>
        <v>75</v>
      </c>
      <c r="Y75" s="228">
        <f t="shared" si="16"/>
        <v>99</v>
      </c>
      <c r="Z75" s="228">
        <f t="shared" si="16"/>
        <v>410</v>
      </c>
      <c r="AA75" s="228">
        <f t="shared" si="16"/>
        <v>39</v>
      </c>
      <c r="AB75" s="228">
        <f t="shared" si="16"/>
        <v>10</v>
      </c>
      <c r="AC75" s="228">
        <f t="shared" si="16"/>
        <v>1328</v>
      </c>
      <c r="AD75" s="228">
        <f t="shared" si="16"/>
        <v>1498</v>
      </c>
      <c r="AE75" s="228">
        <f t="shared" si="16"/>
        <v>541</v>
      </c>
      <c r="AF75" s="228">
        <f t="shared" si="16"/>
        <v>62</v>
      </c>
      <c r="AG75" s="228">
        <f t="shared" si="16"/>
        <v>8</v>
      </c>
      <c r="AH75" s="228">
        <f t="shared" si="16"/>
        <v>15</v>
      </c>
      <c r="AI75" s="228">
        <f t="shared" si="16"/>
        <v>1</v>
      </c>
      <c r="AJ75" s="228">
        <f t="shared" si="16"/>
        <v>0</v>
      </c>
      <c r="AK75" s="228">
        <f t="shared" si="16"/>
        <v>0</v>
      </c>
      <c r="AL75" s="228">
        <f t="shared" si="16"/>
        <v>0</v>
      </c>
      <c r="AM75" s="228">
        <f t="shared" si="16"/>
        <v>0</v>
      </c>
      <c r="AN75" s="228">
        <f t="shared" si="16"/>
        <v>0</v>
      </c>
      <c r="AO75" s="228">
        <f t="shared" si="16"/>
        <v>1</v>
      </c>
      <c r="AP75" s="228">
        <f t="shared" si="16"/>
        <v>1</v>
      </c>
      <c r="AQ75" s="228">
        <f t="shared" si="16"/>
        <v>0</v>
      </c>
      <c r="AR75" s="228">
        <f t="shared" si="16"/>
        <v>0</v>
      </c>
    </row>
    <row r="76" spans="1:44" ht="12.75">
      <c r="A76" s="225">
        <f>$A$10</f>
        <v>0</v>
      </c>
      <c r="B76" s="226">
        <v>63</v>
      </c>
      <c r="C76" s="227" t="s">
        <v>23</v>
      </c>
      <c r="D76" s="228">
        <f>SUM(D56:D59)</f>
        <v>1231</v>
      </c>
      <c r="E76" s="228">
        <f aca="true" t="shared" si="17" ref="E76:AR76">SUM(E56:E59)</f>
        <v>30</v>
      </c>
      <c r="F76" s="228">
        <f t="shared" si="17"/>
        <v>36</v>
      </c>
      <c r="G76" s="228">
        <f t="shared" si="17"/>
        <v>25</v>
      </c>
      <c r="H76" s="228">
        <f t="shared" si="17"/>
        <v>8</v>
      </c>
      <c r="I76" s="228">
        <f t="shared" si="17"/>
        <v>162</v>
      </c>
      <c r="J76" s="228">
        <f t="shared" si="17"/>
        <v>70</v>
      </c>
      <c r="K76" s="228">
        <f t="shared" si="17"/>
        <v>70</v>
      </c>
      <c r="L76" s="228">
        <f t="shared" si="17"/>
        <v>88</v>
      </c>
      <c r="M76" s="228">
        <f t="shared" si="17"/>
        <v>28</v>
      </c>
      <c r="N76" s="228">
        <f t="shared" si="17"/>
        <v>16</v>
      </c>
      <c r="O76" s="228">
        <f t="shared" si="17"/>
        <v>9</v>
      </c>
      <c r="P76" s="228">
        <f t="shared" si="17"/>
        <v>0</v>
      </c>
      <c r="Q76" s="228">
        <f t="shared" si="17"/>
        <v>19</v>
      </c>
      <c r="R76" s="228">
        <f t="shared" si="17"/>
        <v>7</v>
      </c>
      <c r="S76" s="228">
        <f t="shared" si="17"/>
        <v>10</v>
      </c>
      <c r="T76" s="228">
        <f t="shared" si="17"/>
        <v>4</v>
      </c>
      <c r="U76" s="228">
        <f t="shared" si="17"/>
        <v>242</v>
      </c>
      <c r="V76" s="228">
        <f t="shared" si="17"/>
        <v>50</v>
      </c>
      <c r="W76" s="228">
        <f t="shared" si="17"/>
        <v>116</v>
      </c>
      <c r="X76" s="228">
        <f t="shared" si="17"/>
        <v>38</v>
      </c>
      <c r="Y76" s="228">
        <f t="shared" si="17"/>
        <v>36</v>
      </c>
      <c r="Z76" s="228">
        <f t="shared" si="17"/>
        <v>6</v>
      </c>
      <c r="AA76" s="228">
        <f t="shared" si="17"/>
        <v>2</v>
      </c>
      <c r="AB76" s="228">
        <f t="shared" si="17"/>
        <v>3</v>
      </c>
      <c r="AC76" s="228">
        <f t="shared" si="17"/>
        <v>62</v>
      </c>
      <c r="AD76" s="228">
        <f t="shared" si="17"/>
        <v>32</v>
      </c>
      <c r="AE76" s="228">
        <f t="shared" si="17"/>
        <v>40</v>
      </c>
      <c r="AF76" s="228">
        <f t="shared" si="17"/>
        <v>19</v>
      </c>
      <c r="AG76" s="228">
        <f t="shared" si="17"/>
        <v>3</v>
      </c>
      <c r="AH76" s="228">
        <f t="shared" si="17"/>
        <v>0</v>
      </c>
      <c r="AI76" s="228">
        <f t="shared" si="17"/>
        <v>0</v>
      </c>
      <c r="AJ76" s="228">
        <f t="shared" si="17"/>
        <v>0</v>
      </c>
      <c r="AK76" s="228">
        <f t="shared" si="17"/>
        <v>0</v>
      </c>
      <c r="AL76" s="228">
        <f t="shared" si="17"/>
        <v>0</v>
      </c>
      <c r="AM76" s="228">
        <f t="shared" si="17"/>
        <v>0</v>
      </c>
      <c r="AN76" s="228">
        <f t="shared" si="17"/>
        <v>0</v>
      </c>
      <c r="AO76" s="228">
        <f t="shared" si="17"/>
        <v>0</v>
      </c>
      <c r="AP76" s="228">
        <f t="shared" si="17"/>
        <v>0</v>
      </c>
      <c r="AQ76" s="228">
        <f t="shared" si="17"/>
        <v>0</v>
      </c>
      <c r="AR76" s="228">
        <f t="shared" si="17"/>
        <v>0</v>
      </c>
    </row>
    <row r="77" spans="1:44" ht="13.5" thickBot="1">
      <c r="A77" s="225">
        <f>$A$10</f>
        <v>0</v>
      </c>
      <c r="B77" s="226">
        <v>64</v>
      </c>
      <c r="C77" s="227" t="s">
        <v>24</v>
      </c>
      <c r="D77" s="228">
        <f>SUM(D60:D74)</f>
        <v>12469</v>
      </c>
      <c r="E77" s="228">
        <f aca="true" t="shared" si="18" ref="E77:AR77">SUM(E60:E74)</f>
        <v>835</v>
      </c>
      <c r="F77" s="228">
        <f t="shared" si="18"/>
        <v>1193</v>
      </c>
      <c r="G77" s="228">
        <f t="shared" si="18"/>
        <v>613</v>
      </c>
      <c r="H77" s="228">
        <f t="shared" si="18"/>
        <v>69</v>
      </c>
      <c r="I77" s="228">
        <f t="shared" si="18"/>
        <v>281</v>
      </c>
      <c r="J77" s="228">
        <f t="shared" si="18"/>
        <v>1677</v>
      </c>
      <c r="K77" s="228">
        <f t="shared" si="18"/>
        <v>779</v>
      </c>
      <c r="L77" s="228">
        <f t="shared" si="18"/>
        <v>148</v>
      </c>
      <c r="M77" s="228">
        <f t="shared" si="18"/>
        <v>0</v>
      </c>
      <c r="N77" s="228">
        <f t="shared" si="18"/>
        <v>260</v>
      </c>
      <c r="O77" s="228">
        <f t="shared" si="18"/>
        <v>55</v>
      </c>
      <c r="P77" s="228">
        <f t="shared" si="18"/>
        <v>9</v>
      </c>
      <c r="Q77" s="228">
        <f t="shared" si="18"/>
        <v>578</v>
      </c>
      <c r="R77" s="228">
        <f t="shared" si="18"/>
        <v>675</v>
      </c>
      <c r="S77" s="228">
        <f t="shared" si="18"/>
        <v>147</v>
      </c>
      <c r="T77" s="228">
        <f t="shared" si="18"/>
        <v>34</v>
      </c>
      <c r="U77" s="228">
        <f t="shared" si="18"/>
        <v>703</v>
      </c>
      <c r="V77" s="228">
        <f t="shared" si="18"/>
        <v>429</v>
      </c>
      <c r="W77" s="228">
        <f t="shared" si="18"/>
        <v>137</v>
      </c>
      <c r="X77" s="228">
        <f t="shared" si="18"/>
        <v>37</v>
      </c>
      <c r="Y77" s="228">
        <f t="shared" si="18"/>
        <v>63</v>
      </c>
      <c r="Z77" s="228">
        <f t="shared" si="18"/>
        <v>404</v>
      </c>
      <c r="AA77" s="228">
        <f t="shared" si="18"/>
        <v>37</v>
      </c>
      <c r="AB77" s="228">
        <f t="shared" si="18"/>
        <v>7</v>
      </c>
      <c r="AC77" s="228">
        <f t="shared" si="18"/>
        <v>1266</v>
      </c>
      <c r="AD77" s="228">
        <f t="shared" si="18"/>
        <v>1466</v>
      </c>
      <c r="AE77" s="228">
        <f t="shared" si="18"/>
        <v>501</v>
      </c>
      <c r="AF77" s="228">
        <f t="shared" si="18"/>
        <v>43</v>
      </c>
      <c r="AG77" s="228">
        <f t="shared" si="18"/>
        <v>5</v>
      </c>
      <c r="AH77" s="228">
        <f t="shared" si="18"/>
        <v>15</v>
      </c>
      <c r="AI77" s="228">
        <f t="shared" si="18"/>
        <v>1</v>
      </c>
      <c r="AJ77" s="228">
        <f t="shared" si="18"/>
        <v>0</v>
      </c>
      <c r="AK77" s="228">
        <f t="shared" si="18"/>
        <v>0</v>
      </c>
      <c r="AL77" s="228">
        <f t="shared" si="18"/>
        <v>0</v>
      </c>
      <c r="AM77" s="228">
        <f t="shared" si="18"/>
        <v>0</v>
      </c>
      <c r="AN77" s="228">
        <f t="shared" si="18"/>
        <v>0</v>
      </c>
      <c r="AO77" s="228">
        <f t="shared" si="18"/>
        <v>1</v>
      </c>
      <c r="AP77" s="228">
        <f t="shared" si="18"/>
        <v>1</v>
      </c>
      <c r="AQ77" s="228">
        <f t="shared" si="18"/>
        <v>0</v>
      </c>
      <c r="AR77" s="228">
        <f t="shared" si="18"/>
        <v>0</v>
      </c>
    </row>
    <row r="78" spans="1:44" ht="13.5" thickBot="1">
      <c r="A78" s="245">
        <f>$A$10</f>
        <v>0</v>
      </c>
      <c r="B78" s="238">
        <v>65</v>
      </c>
      <c r="C78" s="239" t="s">
        <v>6</v>
      </c>
      <c r="D78" s="240">
        <f>SUM(E78:AR78)</f>
        <v>13700</v>
      </c>
      <c r="E78" s="536">
        <f>SUM(E75:H75)</f>
        <v>2809</v>
      </c>
      <c r="F78" s="537"/>
      <c r="G78" s="537"/>
      <c r="H78" s="538"/>
      <c r="I78" s="536">
        <f>SUM(I75:L75)</f>
        <v>3275</v>
      </c>
      <c r="J78" s="537"/>
      <c r="K78" s="537"/>
      <c r="L78" s="538"/>
      <c r="M78" s="536">
        <f>SUM(M75:P75)</f>
        <v>377</v>
      </c>
      <c r="N78" s="537"/>
      <c r="O78" s="537"/>
      <c r="P78" s="538"/>
      <c r="Q78" s="536">
        <f>SUM(Q75:T75)</f>
        <v>1474</v>
      </c>
      <c r="R78" s="537"/>
      <c r="S78" s="537"/>
      <c r="T78" s="538"/>
      <c r="U78" s="536">
        <f>SUM(U75:X75)</f>
        <v>1752</v>
      </c>
      <c r="V78" s="537"/>
      <c r="W78" s="537"/>
      <c r="X78" s="538"/>
      <c r="Y78" s="536">
        <f>SUM(Y75:AB75)</f>
        <v>558</v>
      </c>
      <c r="Z78" s="537"/>
      <c r="AA78" s="537"/>
      <c r="AB78" s="538"/>
      <c r="AC78" s="536">
        <f>SUM(AC75:AF75)</f>
        <v>3429</v>
      </c>
      <c r="AD78" s="537"/>
      <c r="AE78" s="537"/>
      <c r="AF78" s="538"/>
      <c r="AG78" s="536">
        <f>SUM(AG75:AJ75)</f>
        <v>24</v>
      </c>
      <c r="AH78" s="537"/>
      <c r="AI78" s="537"/>
      <c r="AJ78" s="538"/>
      <c r="AK78" s="536">
        <f>SUM(AK75:AN75)</f>
        <v>0</v>
      </c>
      <c r="AL78" s="537"/>
      <c r="AM78" s="537"/>
      <c r="AN78" s="538"/>
      <c r="AO78" s="536">
        <f>SUM(AO75:AR75)</f>
        <v>2</v>
      </c>
      <c r="AP78" s="537"/>
      <c r="AQ78" s="537"/>
      <c r="AR78" s="538"/>
    </row>
    <row r="79" spans="1:44" ht="13.5" thickBot="1">
      <c r="A79" s="245">
        <f>$A$10</f>
        <v>0</v>
      </c>
      <c r="B79" s="241">
        <v>66</v>
      </c>
      <c r="C79" s="242" t="s">
        <v>23</v>
      </c>
      <c r="D79" s="240">
        <f>SUM(E79:AR79)</f>
        <v>1231</v>
      </c>
      <c r="E79" s="536">
        <f>SUM(E76:H76)</f>
        <v>99</v>
      </c>
      <c r="F79" s="537"/>
      <c r="G79" s="537"/>
      <c r="H79" s="538"/>
      <c r="I79" s="536">
        <f>SUM(I76:L76)</f>
        <v>390</v>
      </c>
      <c r="J79" s="537"/>
      <c r="K79" s="537"/>
      <c r="L79" s="538"/>
      <c r="M79" s="536">
        <f>SUM(M76:P76)</f>
        <v>53</v>
      </c>
      <c r="N79" s="537"/>
      <c r="O79" s="537"/>
      <c r="P79" s="538"/>
      <c r="Q79" s="536">
        <f>SUM(Q76:T76)</f>
        <v>40</v>
      </c>
      <c r="R79" s="537"/>
      <c r="S79" s="537"/>
      <c r="T79" s="538"/>
      <c r="U79" s="536">
        <f>SUM(U76:X76)</f>
        <v>446</v>
      </c>
      <c r="V79" s="537"/>
      <c r="W79" s="537"/>
      <c r="X79" s="538"/>
      <c r="Y79" s="536">
        <f>SUM(Y76:AB76)</f>
        <v>47</v>
      </c>
      <c r="Z79" s="537"/>
      <c r="AA79" s="537"/>
      <c r="AB79" s="538"/>
      <c r="AC79" s="536">
        <f>SUM(AC76:AF76)</f>
        <v>153</v>
      </c>
      <c r="AD79" s="537"/>
      <c r="AE79" s="537"/>
      <c r="AF79" s="538"/>
      <c r="AG79" s="536">
        <f>SUM(AG76:AJ76)</f>
        <v>3</v>
      </c>
      <c r="AH79" s="537"/>
      <c r="AI79" s="537"/>
      <c r="AJ79" s="538"/>
      <c r="AK79" s="536">
        <f>SUM(AK76:AN76)</f>
        <v>0</v>
      </c>
      <c r="AL79" s="537"/>
      <c r="AM79" s="537"/>
      <c r="AN79" s="538"/>
      <c r="AO79" s="536">
        <f>SUM(AO76:AR76)</f>
        <v>0</v>
      </c>
      <c r="AP79" s="537"/>
      <c r="AQ79" s="537"/>
      <c r="AR79" s="538"/>
    </row>
    <row r="80" spans="1:44" ht="13.5" thickBot="1">
      <c r="A80" s="245">
        <f>$A$10</f>
        <v>0</v>
      </c>
      <c r="B80" s="243">
        <v>67</v>
      </c>
      <c r="C80" s="244" t="s">
        <v>24</v>
      </c>
      <c r="D80" s="240">
        <f>SUM(E80:AR80)</f>
        <v>12469</v>
      </c>
      <c r="E80" s="536">
        <f>SUM(E77:H77)</f>
        <v>2710</v>
      </c>
      <c r="F80" s="537"/>
      <c r="G80" s="537"/>
      <c r="H80" s="538"/>
      <c r="I80" s="536">
        <f>SUM(I77:L77)</f>
        <v>2885</v>
      </c>
      <c r="J80" s="537"/>
      <c r="K80" s="537"/>
      <c r="L80" s="538"/>
      <c r="M80" s="536">
        <f>SUM(M77:P77)</f>
        <v>324</v>
      </c>
      <c r="N80" s="537"/>
      <c r="O80" s="537"/>
      <c r="P80" s="538"/>
      <c r="Q80" s="536">
        <f>SUM(Q77:T77)</f>
        <v>1434</v>
      </c>
      <c r="R80" s="537"/>
      <c r="S80" s="537"/>
      <c r="T80" s="538"/>
      <c r="U80" s="536">
        <f>SUM(U77:X77)</f>
        <v>1306</v>
      </c>
      <c r="V80" s="537"/>
      <c r="W80" s="537"/>
      <c r="X80" s="538"/>
      <c r="Y80" s="536">
        <f>SUM(Y77:AB77)</f>
        <v>511</v>
      </c>
      <c r="Z80" s="537"/>
      <c r="AA80" s="537"/>
      <c r="AB80" s="538"/>
      <c r="AC80" s="536">
        <f>SUM(AC77:AF77)</f>
        <v>3276</v>
      </c>
      <c r="AD80" s="537"/>
      <c r="AE80" s="537"/>
      <c r="AF80" s="538"/>
      <c r="AG80" s="536">
        <f>SUM(AG77:AJ77)</f>
        <v>21</v>
      </c>
      <c r="AH80" s="537"/>
      <c r="AI80" s="537"/>
      <c r="AJ80" s="538"/>
      <c r="AK80" s="536">
        <f>SUM(AK77:AN77)</f>
        <v>0</v>
      </c>
      <c r="AL80" s="537"/>
      <c r="AM80" s="537"/>
      <c r="AN80" s="538"/>
      <c r="AO80" s="536">
        <f>SUM(AO77:AR77)</f>
        <v>2</v>
      </c>
      <c r="AP80" s="537"/>
      <c r="AQ80" s="537"/>
      <c r="AR80" s="538"/>
    </row>
    <row r="81" spans="1:3" ht="13.5" thickBot="1">
      <c r="A81" s="222"/>
      <c r="B81" s="223"/>
      <c r="C81" s="224"/>
    </row>
    <row r="82" spans="3:12" ht="13.5" thickBot="1">
      <c r="C82" s="246" t="s">
        <v>16</v>
      </c>
      <c r="E82" s="146" t="s">
        <v>67</v>
      </c>
      <c r="F82" s="144"/>
      <c r="G82" s="480"/>
      <c r="H82" s="144"/>
      <c r="I82" s="144"/>
      <c r="J82" s="145"/>
      <c r="L82" s="220" t="s">
        <v>128</v>
      </c>
    </row>
    <row r="83" ht="13.5" thickBot="1"/>
    <row r="84" spans="4:44" ht="12.75">
      <c r="D84" s="140" t="s">
        <v>68</v>
      </c>
      <c r="E84" s="147" t="s">
        <v>10</v>
      </c>
      <c r="F84" s="148" t="s">
        <v>11</v>
      </c>
      <c r="G84" s="149" t="s">
        <v>12</v>
      </c>
      <c r="H84" s="150" t="s">
        <v>27</v>
      </c>
      <c r="I84" s="151" t="s">
        <v>10</v>
      </c>
      <c r="J84" s="148" t="s">
        <v>11</v>
      </c>
      <c r="K84" s="149" t="s">
        <v>12</v>
      </c>
      <c r="L84" s="150" t="s">
        <v>27</v>
      </c>
      <c r="M84" s="151" t="s">
        <v>10</v>
      </c>
      <c r="N84" s="148" t="s">
        <v>11</v>
      </c>
      <c r="O84" s="149" t="s">
        <v>12</v>
      </c>
      <c r="P84" s="150" t="s">
        <v>27</v>
      </c>
      <c r="Q84" s="151" t="s">
        <v>10</v>
      </c>
      <c r="R84" s="148" t="s">
        <v>11</v>
      </c>
      <c r="S84" s="149" t="s">
        <v>12</v>
      </c>
      <c r="T84" s="150" t="s">
        <v>27</v>
      </c>
      <c r="U84" s="151" t="s">
        <v>10</v>
      </c>
      <c r="V84" s="148" t="s">
        <v>11</v>
      </c>
      <c r="W84" s="149" t="s">
        <v>12</v>
      </c>
      <c r="X84" s="150" t="s">
        <v>27</v>
      </c>
      <c r="Y84" s="151" t="s">
        <v>10</v>
      </c>
      <c r="Z84" s="148" t="s">
        <v>11</v>
      </c>
      <c r="AA84" s="149" t="s">
        <v>12</v>
      </c>
      <c r="AB84" s="150" t="s">
        <v>27</v>
      </c>
      <c r="AC84" s="151" t="s">
        <v>10</v>
      </c>
      <c r="AD84" s="148" t="s">
        <v>11</v>
      </c>
      <c r="AE84" s="149" t="s">
        <v>12</v>
      </c>
      <c r="AF84" s="150" t="s">
        <v>27</v>
      </c>
      <c r="AG84" s="151" t="s">
        <v>10</v>
      </c>
      <c r="AH84" s="148" t="s">
        <v>11</v>
      </c>
      <c r="AI84" s="149" t="s">
        <v>12</v>
      </c>
      <c r="AJ84" s="150" t="s">
        <v>27</v>
      </c>
      <c r="AK84" s="151" t="s">
        <v>10</v>
      </c>
      <c r="AL84" s="148" t="s">
        <v>11</v>
      </c>
      <c r="AM84" s="149" t="s">
        <v>12</v>
      </c>
      <c r="AN84" s="150" t="s">
        <v>27</v>
      </c>
      <c r="AO84" s="151" t="s">
        <v>10</v>
      </c>
      <c r="AP84" s="148" t="s">
        <v>11</v>
      </c>
      <c r="AQ84" s="149" t="s">
        <v>12</v>
      </c>
      <c r="AR84" s="150" t="s">
        <v>27</v>
      </c>
    </row>
    <row r="85" spans="4:44" ht="13.5" thickBot="1">
      <c r="D85" s="141" t="s">
        <v>6</v>
      </c>
      <c r="E85" s="530" t="s">
        <v>41</v>
      </c>
      <c r="F85" s="531"/>
      <c r="G85" s="531"/>
      <c r="H85" s="532"/>
      <c r="I85" s="530" t="s">
        <v>1</v>
      </c>
      <c r="J85" s="531"/>
      <c r="K85" s="531"/>
      <c r="L85" s="532"/>
      <c r="M85" s="530" t="s">
        <v>2</v>
      </c>
      <c r="N85" s="531"/>
      <c r="O85" s="531"/>
      <c r="P85" s="532"/>
      <c r="Q85" s="530" t="s">
        <v>3</v>
      </c>
      <c r="R85" s="531"/>
      <c r="S85" s="531"/>
      <c r="T85" s="532"/>
      <c r="U85" s="530" t="s">
        <v>188</v>
      </c>
      <c r="V85" s="531"/>
      <c r="W85" s="531"/>
      <c r="X85" s="532"/>
      <c r="Y85" s="530" t="s">
        <v>179</v>
      </c>
      <c r="Z85" s="531"/>
      <c r="AA85" s="531"/>
      <c r="AB85" s="532"/>
      <c r="AC85" s="530" t="s">
        <v>4</v>
      </c>
      <c r="AD85" s="531"/>
      <c r="AE85" s="531"/>
      <c r="AF85" s="532"/>
      <c r="AG85" s="530" t="s">
        <v>181</v>
      </c>
      <c r="AH85" s="531"/>
      <c r="AI85" s="531"/>
      <c r="AJ85" s="532"/>
      <c r="AK85" s="530" t="s">
        <v>42</v>
      </c>
      <c r="AL85" s="531"/>
      <c r="AM85" s="531"/>
      <c r="AN85" s="532"/>
      <c r="AO85" s="530" t="s">
        <v>180</v>
      </c>
      <c r="AP85" s="531"/>
      <c r="AQ85" s="531"/>
      <c r="AR85" s="532"/>
    </row>
    <row r="86" spans="3:44" ht="13.5" thickBot="1">
      <c r="C86" s="152" t="s">
        <v>23</v>
      </c>
      <c r="D86" s="142">
        <f>SUM(E86:AR86)</f>
        <v>1231</v>
      </c>
      <c r="E86" s="135">
        <f>SUM(E56:E59)</f>
        <v>30</v>
      </c>
      <c r="F86" s="134">
        <f aca="true" t="shared" si="19" ref="F86:AR86">SUM(F56:F59)</f>
        <v>36</v>
      </c>
      <c r="G86" s="481">
        <f t="shared" si="19"/>
        <v>25</v>
      </c>
      <c r="H86" s="134">
        <f t="shared" si="19"/>
        <v>8</v>
      </c>
      <c r="I86" s="134">
        <f t="shared" si="19"/>
        <v>162</v>
      </c>
      <c r="J86" s="134">
        <f t="shared" si="19"/>
        <v>70</v>
      </c>
      <c r="K86" s="134">
        <f t="shared" si="19"/>
        <v>70</v>
      </c>
      <c r="L86" s="134">
        <f t="shared" si="19"/>
        <v>88</v>
      </c>
      <c r="M86" s="134">
        <f t="shared" si="19"/>
        <v>28</v>
      </c>
      <c r="N86" s="134">
        <f t="shared" si="19"/>
        <v>16</v>
      </c>
      <c r="O86" s="134">
        <f t="shared" si="19"/>
        <v>9</v>
      </c>
      <c r="P86" s="134">
        <f t="shared" si="19"/>
        <v>0</v>
      </c>
      <c r="Q86" s="134">
        <f t="shared" si="19"/>
        <v>19</v>
      </c>
      <c r="R86" s="134">
        <f t="shared" si="19"/>
        <v>7</v>
      </c>
      <c r="S86" s="134">
        <f t="shared" si="19"/>
        <v>10</v>
      </c>
      <c r="T86" s="134">
        <f t="shared" si="19"/>
        <v>4</v>
      </c>
      <c r="U86" s="134">
        <f t="shared" si="19"/>
        <v>242</v>
      </c>
      <c r="V86" s="134">
        <f t="shared" si="19"/>
        <v>50</v>
      </c>
      <c r="W86" s="134">
        <f t="shared" si="19"/>
        <v>116</v>
      </c>
      <c r="X86" s="134">
        <f t="shared" si="19"/>
        <v>38</v>
      </c>
      <c r="Y86" s="134">
        <f t="shared" si="19"/>
        <v>36</v>
      </c>
      <c r="Z86" s="134">
        <f t="shared" si="19"/>
        <v>6</v>
      </c>
      <c r="AA86" s="134">
        <f t="shared" si="19"/>
        <v>2</v>
      </c>
      <c r="AB86" s="134">
        <f t="shared" si="19"/>
        <v>3</v>
      </c>
      <c r="AC86" s="134">
        <f t="shared" si="19"/>
        <v>62</v>
      </c>
      <c r="AD86" s="134">
        <f t="shared" si="19"/>
        <v>32</v>
      </c>
      <c r="AE86" s="134">
        <f t="shared" si="19"/>
        <v>40</v>
      </c>
      <c r="AF86" s="134">
        <f t="shared" si="19"/>
        <v>19</v>
      </c>
      <c r="AG86" s="134">
        <f t="shared" si="19"/>
        <v>3</v>
      </c>
      <c r="AH86" s="134">
        <f t="shared" si="19"/>
        <v>0</v>
      </c>
      <c r="AI86" s="134">
        <f t="shared" si="19"/>
        <v>0</v>
      </c>
      <c r="AJ86" s="134">
        <f t="shared" si="19"/>
        <v>0</v>
      </c>
      <c r="AK86" s="134">
        <f t="shared" si="19"/>
        <v>0</v>
      </c>
      <c r="AL86" s="134">
        <f t="shared" si="19"/>
        <v>0</v>
      </c>
      <c r="AM86" s="134">
        <f t="shared" si="19"/>
        <v>0</v>
      </c>
      <c r="AN86" s="134">
        <f t="shared" si="19"/>
        <v>0</v>
      </c>
      <c r="AO86" s="134">
        <f t="shared" si="19"/>
        <v>0</v>
      </c>
      <c r="AP86" s="134">
        <f t="shared" si="19"/>
        <v>0</v>
      </c>
      <c r="AQ86" s="134">
        <f t="shared" si="19"/>
        <v>0</v>
      </c>
      <c r="AR86" s="136">
        <f t="shared" si="19"/>
        <v>0</v>
      </c>
    </row>
    <row r="87" spans="3:44" ht="12.75">
      <c r="C87" s="153" t="s">
        <v>24</v>
      </c>
      <c r="D87" s="142">
        <f>SUM(E87:AR87)</f>
        <v>12469</v>
      </c>
      <c r="E87" s="135">
        <f>SUM(E60:E74)</f>
        <v>835</v>
      </c>
      <c r="F87" s="134">
        <f aca="true" t="shared" si="20" ref="F87:AR87">SUM(F60:F74)</f>
        <v>1193</v>
      </c>
      <c r="G87" s="481">
        <f t="shared" si="20"/>
        <v>613</v>
      </c>
      <c r="H87" s="134">
        <f t="shared" si="20"/>
        <v>69</v>
      </c>
      <c r="I87" s="134">
        <f t="shared" si="20"/>
        <v>281</v>
      </c>
      <c r="J87" s="134">
        <f t="shared" si="20"/>
        <v>1677</v>
      </c>
      <c r="K87" s="134">
        <f t="shared" si="20"/>
        <v>779</v>
      </c>
      <c r="L87" s="134">
        <f t="shared" si="20"/>
        <v>148</v>
      </c>
      <c r="M87" s="134">
        <f t="shared" si="20"/>
        <v>0</v>
      </c>
      <c r="N87" s="134">
        <f t="shared" si="20"/>
        <v>260</v>
      </c>
      <c r="O87" s="134">
        <f t="shared" si="20"/>
        <v>55</v>
      </c>
      <c r="P87" s="134">
        <f t="shared" si="20"/>
        <v>9</v>
      </c>
      <c r="Q87" s="134">
        <f t="shared" si="20"/>
        <v>578</v>
      </c>
      <c r="R87" s="134">
        <f t="shared" si="20"/>
        <v>675</v>
      </c>
      <c r="S87" s="134">
        <f t="shared" si="20"/>
        <v>147</v>
      </c>
      <c r="T87" s="134">
        <f t="shared" si="20"/>
        <v>34</v>
      </c>
      <c r="U87" s="134">
        <f t="shared" si="20"/>
        <v>703</v>
      </c>
      <c r="V87" s="134">
        <f t="shared" si="20"/>
        <v>429</v>
      </c>
      <c r="W87" s="134">
        <f t="shared" si="20"/>
        <v>137</v>
      </c>
      <c r="X87" s="134">
        <f t="shared" si="20"/>
        <v>37</v>
      </c>
      <c r="Y87" s="134">
        <f t="shared" si="20"/>
        <v>63</v>
      </c>
      <c r="Z87" s="134">
        <f t="shared" si="20"/>
        <v>404</v>
      </c>
      <c r="AA87" s="134">
        <f t="shared" si="20"/>
        <v>37</v>
      </c>
      <c r="AB87" s="134">
        <f t="shared" si="20"/>
        <v>7</v>
      </c>
      <c r="AC87" s="134">
        <f t="shared" si="20"/>
        <v>1266</v>
      </c>
      <c r="AD87" s="134">
        <f t="shared" si="20"/>
        <v>1466</v>
      </c>
      <c r="AE87" s="134">
        <f t="shared" si="20"/>
        <v>501</v>
      </c>
      <c r="AF87" s="134">
        <f t="shared" si="20"/>
        <v>43</v>
      </c>
      <c r="AG87" s="134">
        <f t="shared" si="20"/>
        <v>5</v>
      </c>
      <c r="AH87" s="134">
        <f t="shared" si="20"/>
        <v>15</v>
      </c>
      <c r="AI87" s="134">
        <f t="shared" si="20"/>
        <v>1</v>
      </c>
      <c r="AJ87" s="134">
        <f t="shared" si="20"/>
        <v>0</v>
      </c>
      <c r="AK87" s="134">
        <f t="shared" si="20"/>
        <v>0</v>
      </c>
      <c r="AL87" s="134">
        <f t="shared" si="20"/>
        <v>0</v>
      </c>
      <c r="AM87" s="134">
        <f t="shared" si="20"/>
        <v>0</v>
      </c>
      <c r="AN87" s="134">
        <f t="shared" si="20"/>
        <v>0</v>
      </c>
      <c r="AO87" s="134">
        <f t="shared" si="20"/>
        <v>1</v>
      </c>
      <c r="AP87" s="134">
        <f t="shared" si="20"/>
        <v>1</v>
      </c>
      <c r="AQ87" s="134">
        <f t="shared" si="20"/>
        <v>0</v>
      </c>
      <c r="AR87" s="136">
        <f t="shared" si="20"/>
        <v>0</v>
      </c>
    </row>
    <row r="88" spans="3:44" ht="13.5" thickBot="1">
      <c r="C88" s="154" t="s">
        <v>6</v>
      </c>
      <c r="D88" s="143">
        <f>SUM(D86+D87)</f>
        <v>13700</v>
      </c>
      <c r="E88" s="139">
        <f>SUM(E86+E87)</f>
        <v>865</v>
      </c>
      <c r="F88" s="137">
        <f aca="true" t="shared" si="21" ref="F88:AR88">SUM(F86+F87)</f>
        <v>1229</v>
      </c>
      <c r="G88" s="482">
        <f t="shared" si="21"/>
        <v>638</v>
      </c>
      <c r="H88" s="137">
        <f t="shared" si="21"/>
        <v>77</v>
      </c>
      <c r="I88" s="137">
        <f t="shared" si="21"/>
        <v>443</v>
      </c>
      <c r="J88" s="137">
        <f t="shared" si="21"/>
        <v>1747</v>
      </c>
      <c r="K88" s="137">
        <f t="shared" si="21"/>
        <v>849</v>
      </c>
      <c r="L88" s="137">
        <f t="shared" si="21"/>
        <v>236</v>
      </c>
      <c r="M88" s="137">
        <f t="shared" si="21"/>
        <v>28</v>
      </c>
      <c r="N88" s="137">
        <f t="shared" si="21"/>
        <v>276</v>
      </c>
      <c r="O88" s="137">
        <f t="shared" si="21"/>
        <v>64</v>
      </c>
      <c r="P88" s="137">
        <f t="shared" si="21"/>
        <v>9</v>
      </c>
      <c r="Q88" s="137">
        <f t="shared" si="21"/>
        <v>597</v>
      </c>
      <c r="R88" s="137">
        <f t="shared" si="21"/>
        <v>682</v>
      </c>
      <c r="S88" s="137">
        <f t="shared" si="21"/>
        <v>157</v>
      </c>
      <c r="T88" s="137">
        <f t="shared" si="21"/>
        <v>38</v>
      </c>
      <c r="U88" s="137">
        <f t="shared" si="21"/>
        <v>945</v>
      </c>
      <c r="V88" s="137">
        <f t="shared" si="21"/>
        <v>479</v>
      </c>
      <c r="W88" s="137">
        <f t="shared" si="21"/>
        <v>253</v>
      </c>
      <c r="X88" s="137">
        <f t="shared" si="21"/>
        <v>75</v>
      </c>
      <c r="Y88" s="137">
        <f t="shared" si="21"/>
        <v>99</v>
      </c>
      <c r="Z88" s="137">
        <f t="shared" si="21"/>
        <v>410</v>
      </c>
      <c r="AA88" s="137">
        <f t="shared" si="21"/>
        <v>39</v>
      </c>
      <c r="AB88" s="137">
        <f t="shared" si="21"/>
        <v>10</v>
      </c>
      <c r="AC88" s="137">
        <f t="shared" si="21"/>
        <v>1328</v>
      </c>
      <c r="AD88" s="137">
        <f t="shared" si="21"/>
        <v>1498</v>
      </c>
      <c r="AE88" s="137">
        <f t="shared" si="21"/>
        <v>541</v>
      </c>
      <c r="AF88" s="137">
        <f t="shared" si="21"/>
        <v>62</v>
      </c>
      <c r="AG88" s="137">
        <f t="shared" si="21"/>
        <v>8</v>
      </c>
      <c r="AH88" s="137">
        <f t="shared" si="21"/>
        <v>15</v>
      </c>
      <c r="AI88" s="137">
        <f t="shared" si="21"/>
        <v>1</v>
      </c>
      <c r="AJ88" s="137">
        <f t="shared" si="21"/>
        <v>0</v>
      </c>
      <c r="AK88" s="137">
        <f t="shared" si="21"/>
        <v>0</v>
      </c>
      <c r="AL88" s="137">
        <f t="shared" si="21"/>
        <v>0</v>
      </c>
      <c r="AM88" s="137">
        <f t="shared" si="21"/>
        <v>0</v>
      </c>
      <c r="AN88" s="137">
        <f t="shared" si="21"/>
        <v>0</v>
      </c>
      <c r="AO88" s="137">
        <f t="shared" si="21"/>
        <v>1</v>
      </c>
      <c r="AP88" s="137">
        <f t="shared" si="21"/>
        <v>1</v>
      </c>
      <c r="AQ88" s="137">
        <f t="shared" si="21"/>
        <v>0</v>
      </c>
      <c r="AR88" s="138">
        <f t="shared" si="21"/>
        <v>0</v>
      </c>
    </row>
    <row r="89" ht="13.5" thickBot="1"/>
    <row r="90" spans="4:44" ht="12.75">
      <c r="D90" s="140" t="s">
        <v>69</v>
      </c>
      <c r="E90" s="147" t="s">
        <v>10</v>
      </c>
      <c r="F90" s="148" t="s">
        <v>11</v>
      </c>
      <c r="G90" s="149" t="s">
        <v>12</v>
      </c>
      <c r="H90" s="150" t="s">
        <v>27</v>
      </c>
      <c r="I90" s="151" t="s">
        <v>10</v>
      </c>
      <c r="J90" s="148" t="s">
        <v>11</v>
      </c>
      <c r="K90" s="149" t="s">
        <v>12</v>
      </c>
      <c r="L90" s="150" t="s">
        <v>27</v>
      </c>
      <c r="M90" s="151" t="s">
        <v>10</v>
      </c>
      <c r="N90" s="148" t="s">
        <v>11</v>
      </c>
      <c r="O90" s="149" t="s">
        <v>12</v>
      </c>
      <c r="P90" s="150" t="s">
        <v>27</v>
      </c>
      <c r="Q90" s="151" t="s">
        <v>10</v>
      </c>
      <c r="R90" s="148" t="s">
        <v>11</v>
      </c>
      <c r="S90" s="149" t="s">
        <v>12</v>
      </c>
      <c r="T90" s="150" t="s">
        <v>27</v>
      </c>
      <c r="U90" s="151" t="s">
        <v>10</v>
      </c>
      <c r="V90" s="148" t="s">
        <v>11</v>
      </c>
      <c r="W90" s="149" t="s">
        <v>12</v>
      </c>
      <c r="X90" s="150" t="s">
        <v>27</v>
      </c>
      <c r="Y90" s="151" t="s">
        <v>10</v>
      </c>
      <c r="Z90" s="148" t="s">
        <v>11</v>
      </c>
      <c r="AA90" s="149" t="s">
        <v>12</v>
      </c>
      <c r="AB90" s="150" t="s">
        <v>27</v>
      </c>
      <c r="AC90" s="151" t="s">
        <v>10</v>
      </c>
      <c r="AD90" s="148" t="s">
        <v>11</v>
      </c>
      <c r="AE90" s="149" t="s">
        <v>12</v>
      </c>
      <c r="AF90" s="150" t="s">
        <v>27</v>
      </c>
      <c r="AG90" s="151" t="s">
        <v>10</v>
      </c>
      <c r="AH90" s="148" t="s">
        <v>11</v>
      </c>
      <c r="AI90" s="149" t="s">
        <v>12</v>
      </c>
      <c r="AJ90" s="150" t="s">
        <v>27</v>
      </c>
      <c r="AK90" s="151" t="s">
        <v>10</v>
      </c>
      <c r="AL90" s="148" t="s">
        <v>11</v>
      </c>
      <c r="AM90" s="149" t="s">
        <v>12</v>
      </c>
      <c r="AN90" s="150" t="s">
        <v>27</v>
      </c>
      <c r="AO90" s="151" t="s">
        <v>10</v>
      </c>
      <c r="AP90" s="148" t="s">
        <v>11</v>
      </c>
      <c r="AQ90" s="149" t="s">
        <v>12</v>
      </c>
      <c r="AR90" s="150" t="s">
        <v>27</v>
      </c>
    </row>
    <row r="91" spans="4:44" ht="13.5" thickBot="1">
      <c r="D91" s="141" t="s">
        <v>6</v>
      </c>
      <c r="E91" s="530" t="s">
        <v>41</v>
      </c>
      <c r="F91" s="531"/>
      <c r="G91" s="531"/>
      <c r="H91" s="532"/>
      <c r="I91" s="530" t="s">
        <v>1</v>
      </c>
      <c r="J91" s="531"/>
      <c r="K91" s="531"/>
      <c r="L91" s="532"/>
      <c r="M91" s="530" t="s">
        <v>2</v>
      </c>
      <c r="N91" s="531"/>
      <c r="O91" s="531"/>
      <c r="P91" s="532"/>
      <c r="Q91" s="530" t="s">
        <v>3</v>
      </c>
      <c r="R91" s="531"/>
      <c r="S91" s="531"/>
      <c r="T91" s="532"/>
      <c r="U91" s="530" t="s">
        <v>188</v>
      </c>
      <c r="V91" s="531"/>
      <c r="W91" s="531"/>
      <c r="X91" s="532"/>
      <c r="Y91" s="530" t="s">
        <v>179</v>
      </c>
      <c r="Z91" s="531"/>
      <c r="AA91" s="531"/>
      <c r="AB91" s="532"/>
      <c r="AC91" s="530" t="s">
        <v>4</v>
      </c>
      <c r="AD91" s="531"/>
      <c r="AE91" s="531"/>
      <c r="AF91" s="532"/>
      <c r="AG91" s="530" t="s">
        <v>181</v>
      </c>
      <c r="AH91" s="531"/>
      <c r="AI91" s="531"/>
      <c r="AJ91" s="532"/>
      <c r="AK91" s="530" t="s">
        <v>42</v>
      </c>
      <c r="AL91" s="531"/>
      <c r="AM91" s="531"/>
      <c r="AN91" s="532"/>
      <c r="AO91" s="530" t="s">
        <v>180</v>
      </c>
      <c r="AP91" s="531"/>
      <c r="AQ91" s="531"/>
      <c r="AR91" s="532"/>
    </row>
    <row r="92" spans="3:44" ht="13.5" thickBot="1">
      <c r="C92" s="152" t="s">
        <v>23</v>
      </c>
      <c r="D92" s="142">
        <f>SUM(E92:AR92)</f>
        <v>1231</v>
      </c>
      <c r="E92" s="155">
        <f>'N 1 aplicatie'!F57</f>
        <v>30</v>
      </c>
      <c r="F92" s="156">
        <f>'N 1 aplicatie'!F59</f>
        <v>36</v>
      </c>
      <c r="G92" s="483">
        <f>'N 1 aplicatie'!F61</f>
        <v>25</v>
      </c>
      <c r="H92" s="156">
        <f>'N 1 aplicatie'!F63</f>
        <v>8</v>
      </c>
      <c r="I92" s="156">
        <f>'N 1 aplicatie'!G57</f>
        <v>162</v>
      </c>
      <c r="J92" s="156">
        <f>'N 1 aplicatie'!G59</f>
        <v>70</v>
      </c>
      <c r="K92" s="156">
        <f>'N 1 aplicatie'!G61</f>
        <v>70</v>
      </c>
      <c r="L92" s="156">
        <f>'N 1 aplicatie'!G63</f>
        <v>88</v>
      </c>
      <c r="M92" s="156">
        <f>'N 1 aplicatie'!H57</f>
        <v>28</v>
      </c>
      <c r="N92" s="156">
        <f>'N 1 aplicatie'!H59</f>
        <v>16</v>
      </c>
      <c r="O92" s="156">
        <f>'N 1 aplicatie'!H61</f>
        <v>9</v>
      </c>
      <c r="P92" s="156">
        <f>'N 1 aplicatie'!H63</f>
        <v>0</v>
      </c>
      <c r="Q92" s="156">
        <f>'N 1 aplicatie'!I57</f>
        <v>19</v>
      </c>
      <c r="R92" s="156">
        <f>'N 1 aplicatie'!I59</f>
        <v>7</v>
      </c>
      <c r="S92" s="156">
        <f>'N 1 aplicatie'!I61</f>
        <v>10</v>
      </c>
      <c r="T92" s="156">
        <f>'N 1 aplicatie'!I63</f>
        <v>4</v>
      </c>
      <c r="U92" s="156">
        <f>'N 1 aplicatie'!J57</f>
        <v>242</v>
      </c>
      <c r="V92" s="156">
        <f>'N 1 aplicatie'!J59</f>
        <v>50</v>
      </c>
      <c r="W92" s="156">
        <f>'N 1 aplicatie'!J61</f>
        <v>116</v>
      </c>
      <c r="X92" s="156">
        <f>'N 1 aplicatie'!J63</f>
        <v>38</v>
      </c>
      <c r="Y92" s="156">
        <f>'N 1 aplicatie'!K57</f>
        <v>36</v>
      </c>
      <c r="Z92" s="156">
        <f>'N 1 aplicatie'!K59</f>
        <v>6</v>
      </c>
      <c r="AA92" s="156">
        <f>'N 1 aplicatie'!K61</f>
        <v>2</v>
      </c>
      <c r="AB92" s="156">
        <f>'N 1 aplicatie'!K63</f>
        <v>3</v>
      </c>
      <c r="AC92" s="156">
        <f>'N 1 aplicatie'!L57</f>
        <v>62</v>
      </c>
      <c r="AD92" s="156">
        <f>'N 1 aplicatie'!L59</f>
        <v>32</v>
      </c>
      <c r="AE92" s="156">
        <f>'N 1 aplicatie'!L61</f>
        <v>40</v>
      </c>
      <c r="AF92" s="156">
        <f>'N 1 aplicatie'!L63</f>
        <v>19</v>
      </c>
      <c r="AG92" s="156">
        <f>'N 1 aplicatie'!M57</f>
        <v>3</v>
      </c>
      <c r="AH92" s="156">
        <f>'N 1 aplicatie'!M59</f>
        <v>0</v>
      </c>
      <c r="AI92" s="156">
        <f>'N 1 aplicatie'!M61</f>
        <v>0</v>
      </c>
      <c r="AJ92" s="156">
        <f>'N 1 aplicatie'!M63</f>
        <v>0</v>
      </c>
      <c r="AK92" s="156">
        <f>'N 1 aplicatie'!N57</f>
        <v>0</v>
      </c>
      <c r="AL92" s="156">
        <f>'N 1 aplicatie'!N59</f>
        <v>0</v>
      </c>
      <c r="AM92" s="156">
        <f>'N 1 aplicatie'!N61</f>
        <v>0</v>
      </c>
      <c r="AN92" s="156">
        <f>'N 1 aplicatie'!N63</f>
        <v>0</v>
      </c>
      <c r="AO92" s="156">
        <f>'N 1 aplicatie'!O57</f>
        <v>0</v>
      </c>
      <c r="AP92" s="156">
        <f>'N 1 aplicatie'!O59</f>
        <v>0</v>
      </c>
      <c r="AQ92" s="156">
        <f>'N 1 aplicatie'!O61</f>
        <v>0</v>
      </c>
      <c r="AR92" s="157">
        <f>'N 1 aplicatie'!O63</f>
        <v>0</v>
      </c>
    </row>
    <row r="93" spans="3:44" ht="12.75">
      <c r="C93" s="153" t="s">
        <v>24</v>
      </c>
      <c r="D93" s="142">
        <f>SUM(E93:AR93)</f>
        <v>12469</v>
      </c>
      <c r="E93" s="155">
        <f>'N 1 aplicatie'!F58</f>
        <v>835</v>
      </c>
      <c r="F93" s="156">
        <f>'N 1 aplicatie'!F60</f>
        <v>1193</v>
      </c>
      <c r="G93" s="483">
        <f>'N 1 aplicatie'!F62</f>
        <v>613</v>
      </c>
      <c r="H93" s="156">
        <f>'N 1 aplicatie'!F64</f>
        <v>69</v>
      </c>
      <c r="I93" s="156">
        <f>'N 1 aplicatie'!G58</f>
        <v>281</v>
      </c>
      <c r="J93" s="156">
        <f>'N 1 aplicatie'!G60</f>
        <v>1677</v>
      </c>
      <c r="K93" s="156">
        <f>'N 1 aplicatie'!G62</f>
        <v>779</v>
      </c>
      <c r="L93" s="156">
        <f>'N 1 aplicatie'!G64</f>
        <v>148</v>
      </c>
      <c r="M93" s="156">
        <f>'N 1 aplicatie'!H58</f>
        <v>0</v>
      </c>
      <c r="N93" s="156">
        <f>'N 1 aplicatie'!H60</f>
        <v>260</v>
      </c>
      <c r="O93" s="156">
        <f>'N 1 aplicatie'!H62</f>
        <v>55</v>
      </c>
      <c r="P93" s="156">
        <f>'N 1 aplicatie'!H64</f>
        <v>9</v>
      </c>
      <c r="Q93" s="156">
        <f>'N 1 aplicatie'!I58</f>
        <v>578</v>
      </c>
      <c r="R93" s="156">
        <f>'N 1 aplicatie'!I60</f>
        <v>675</v>
      </c>
      <c r="S93" s="156">
        <f>'N 1 aplicatie'!I62</f>
        <v>147</v>
      </c>
      <c r="T93" s="156">
        <f>'N 1 aplicatie'!I64</f>
        <v>34</v>
      </c>
      <c r="U93" s="156">
        <f>'N 1 aplicatie'!J58</f>
        <v>703</v>
      </c>
      <c r="V93" s="156">
        <f>'N 1 aplicatie'!J60</f>
        <v>429</v>
      </c>
      <c r="W93" s="156">
        <f>'N 1 aplicatie'!J62</f>
        <v>137</v>
      </c>
      <c r="X93" s="156">
        <f>'N 1 aplicatie'!J64</f>
        <v>37</v>
      </c>
      <c r="Y93" s="156">
        <f>'N 1 aplicatie'!K58</f>
        <v>63</v>
      </c>
      <c r="Z93" s="156">
        <f>'N 1 aplicatie'!K60</f>
        <v>404</v>
      </c>
      <c r="AA93" s="156">
        <f>'N 1 aplicatie'!K62</f>
        <v>37</v>
      </c>
      <c r="AB93" s="156">
        <f>'N 1 aplicatie'!K64</f>
        <v>7</v>
      </c>
      <c r="AC93" s="156">
        <f>'N 1 aplicatie'!L58</f>
        <v>1266</v>
      </c>
      <c r="AD93" s="156">
        <f>'N 1 aplicatie'!L60</f>
        <v>1466</v>
      </c>
      <c r="AE93" s="156">
        <f>'N 1 aplicatie'!L62</f>
        <v>501</v>
      </c>
      <c r="AF93" s="156">
        <f>'N 1 aplicatie'!L64</f>
        <v>43</v>
      </c>
      <c r="AG93" s="156">
        <f>'N 1 aplicatie'!M58</f>
        <v>5</v>
      </c>
      <c r="AH93" s="156">
        <f>'N 1 aplicatie'!M60</f>
        <v>15</v>
      </c>
      <c r="AI93" s="156">
        <f>'N 1 aplicatie'!M62</f>
        <v>1</v>
      </c>
      <c r="AJ93" s="156">
        <f>'N 1 aplicatie'!M64</f>
        <v>0</v>
      </c>
      <c r="AK93" s="156">
        <f>'N 1 aplicatie'!N58</f>
        <v>0</v>
      </c>
      <c r="AL93" s="156">
        <f>'N 1 aplicatie'!N60</f>
        <v>0</v>
      </c>
      <c r="AM93" s="156">
        <f>'N 1 aplicatie'!N62</f>
        <v>0</v>
      </c>
      <c r="AN93" s="156">
        <f>'N 1 aplicatie'!N64</f>
        <v>0</v>
      </c>
      <c r="AO93" s="156">
        <f>'N 1 aplicatie'!O58</f>
        <v>1</v>
      </c>
      <c r="AP93" s="156">
        <f>'N 1 aplicatie'!O60</f>
        <v>1</v>
      </c>
      <c r="AQ93" s="156">
        <f>'N 1 aplicatie'!O62</f>
        <v>0</v>
      </c>
      <c r="AR93" s="157">
        <f>'N 1 aplicatie'!O64</f>
        <v>0</v>
      </c>
    </row>
    <row r="94" spans="3:44" ht="13.5" thickBot="1">
      <c r="C94" s="154" t="s">
        <v>6</v>
      </c>
      <c r="D94" s="143">
        <f aca="true" t="shared" si="22" ref="D94:AR94">SUM(D92+D93)</f>
        <v>13700</v>
      </c>
      <c r="E94" s="139">
        <f t="shared" si="22"/>
        <v>865</v>
      </c>
      <c r="F94" s="137">
        <f t="shared" si="22"/>
        <v>1229</v>
      </c>
      <c r="G94" s="482">
        <f t="shared" si="22"/>
        <v>638</v>
      </c>
      <c r="H94" s="137">
        <f t="shared" si="22"/>
        <v>77</v>
      </c>
      <c r="I94" s="137">
        <f t="shared" si="22"/>
        <v>443</v>
      </c>
      <c r="J94" s="137">
        <f t="shared" si="22"/>
        <v>1747</v>
      </c>
      <c r="K94" s="137">
        <f t="shared" si="22"/>
        <v>849</v>
      </c>
      <c r="L94" s="137">
        <f t="shared" si="22"/>
        <v>236</v>
      </c>
      <c r="M94" s="137">
        <f t="shared" si="22"/>
        <v>28</v>
      </c>
      <c r="N94" s="137">
        <f t="shared" si="22"/>
        <v>276</v>
      </c>
      <c r="O94" s="137">
        <f t="shared" si="22"/>
        <v>64</v>
      </c>
      <c r="P94" s="137">
        <f t="shared" si="22"/>
        <v>9</v>
      </c>
      <c r="Q94" s="137">
        <f t="shared" si="22"/>
        <v>597</v>
      </c>
      <c r="R94" s="137">
        <f t="shared" si="22"/>
        <v>682</v>
      </c>
      <c r="S94" s="137">
        <f t="shared" si="22"/>
        <v>157</v>
      </c>
      <c r="T94" s="137">
        <f t="shared" si="22"/>
        <v>38</v>
      </c>
      <c r="U94" s="137">
        <f t="shared" si="22"/>
        <v>945</v>
      </c>
      <c r="V94" s="137">
        <f t="shared" si="22"/>
        <v>479</v>
      </c>
      <c r="W94" s="137">
        <f t="shared" si="22"/>
        <v>253</v>
      </c>
      <c r="X94" s="137">
        <f t="shared" si="22"/>
        <v>75</v>
      </c>
      <c r="Y94" s="137">
        <f t="shared" si="22"/>
        <v>99</v>
      </c>
      <c r="Z94" s="137">
        <f t="shared" si="22"/>
        <v>410</v>
      </c>
      <c r="AA94" s="137">
        <f t="shared" si="22"/>
        <v>39</v>
      </c>
      <c r="AB94" s="137">
        <f t="shared" si="22"/>
        <v>10</v>
      </c>
      <c r="AC94" s="137">
        <f t="shared" si="22"/>
        <v>1328</v>
      </c>
      <c r="AD94" s="137">
        <f t="shared" si="22"/>
        <v>1498</v>
      </c>
      <c r="AE94" s="137">
        <f t="shared" si="22"/>
        <v>541</v>
      </c>
      <c r="AF94" s="137">
        <f t="shared" si="22"/>
        <v>62</v>
      </c>
      <c r="AG94" s="137">
        <f t="shared" si="22"/>
        <v>8</v>
      </c>
      <c r="AH94" s="137">
        <f t="shared" si="22"/>
        <v>15</v>
      </c>
      <c r="AI94" s="137">
        <f t="shared" si="22"/>
        <v>1</v>
      </c>
      <c r="AJ94" s="137">
        <f t="shared" si="22"/>
        <v>0</v>
      </c>
      <c r="AK94" s="137">
        <f t="shared" si="22"/>
        <v>0</v>
      </c>
      <c r="AL94" s="137">
        <f t="shared" si="22"/>
        <v>0</v>
      </c>
      <c r="AM94" s="137">
        <f t="shared" si="22"/>
        <v>0</v>
      </c>
      <c r="AN94" s="137">
        <f t="shared" si="22"/>
        <v>0</v>
      </c>
      <c r="AO94" s="137">
        <f t="shared" si="22"/>
        <v>1</v>
      </c>
      <c r="AP94" s="137">
        <f t="shared" si="22"/>
        <v>1</v>
      </c>
      <c r="AQ94" s="137">
        <f t="shared" si="22"/>
        <v>0</v>
      </c>
      <c r="AR94" s="138">
        <f t="shared" si="22"/>
        <v>0</v>
      </c>
    </row>
    <row r="95" ht="13.5" thickBot="1"/>
    <row r="96" spans="3:44" ht="13.5" thickBot="1">
      <c r="C96" s="174" t="s">
        <v>71</v>
      </c>
      <c r="D96" s="158" t="s">
        <v>70</v>
      </c>
      <c r="E96" s="159" t="s">
        <v>10</v>
      </c>
      <c r="F96" s="160" t="s">
        <v>11</v>
      </c>
      <c r="G96" s="161" t="s">
        <v>12</v>
      </c>
      <c r="H96" s="162" t="s">
        <v>27</v>
      </c>
      <c r="I96" s="163" t="s">
        <v>10</v>
      </c>
      <c r="J96" s="160" t="s">
        <v>11</v>
      </c>
      <c r="K96" s="161" t="s">
        <v>12</v>
      </c>
      <c r="L96" s="162" t="s">
        <v>27</v>
      </c>
      <c r="M96" s="163" t="s">
        <v>10</v>
      </c>
      <c r="N96" s="160" t="s">
        <v>11</v>
      </c>
      <c r="O96" s="161" t="s">
        <v>12</v>
      </c>
      <c r="P96" s="162" t="s">
        <v>27</v>
      </c>
      <c r="Q96" s="163" t="s">
        <v>10</v>
      </c>
      <c r="R96" s="160" t="s">
        <v>11</v>
      </c>
      <c r="S96" s="161" t="s">
        <v>12</v>
      </c>
      <c r="T96" s="162" t="s">
        <v>27</v>
      </c>
      <c r="U96" s="163" t="s">
        <v>10</v>
      </c>
      <c r="V96" s="160" t="s">
        <v>11</v>
      </c>
      <c r="W96" s="161" t="s">
        <v>12</v>
      </c>
      <c r="X96" s="162" t="s">
        <v>27</v>
      </c>
      <c r="Y96" s="163" t="s">
        <v>10</v>
      </c>
      <c r="Z96" s="160" t="s">
        <v>11</v>
      </c>
      <c r="AA96" s="161" t="s">
        <v>12</v>
      </c>
      <c r="AB96" s="162" t="s">
        <v>27</v>
      </c>
      <c r="AC96" s="163" t="s">
        <v>10</v>
      </c>
      <c r="AD96" s="160" t="s">
        <v>11</v>
      </c>
      <c r="AE96" s="161" t="s">
        <v>12</v>
      </c>
      <c r="AF96" s="162" t="s">
        <v>27</v>
      </c>
      <c r="AG96" s="163" t="s">
        <v>10</v>
      </c>
      <c r="AH96" s="160" t="s">
        <v>11</v>
      </c>
      <c r="AI96" s="161" t="s">
        <v>12</v>
      </c>
      <c r="AJ96" s="162" t="s">
        <v>27</v>
      </c>
      <c r="AK96" s="163" t="s">
        <v>10</v>
      </c>
      <c r="AL96" s="160" t="s">
        <v>11</v>
      </c>
      <c r="AM96" s="161" t="s">
        <v>12</v>
      </c>
      <c r="AN96" s="162" t="s">
        <v>27</v>
      </c>
      <c r="AO96" s="163" t="s">
        <v>10</v>
      </c>
      <c r="AP96" s="160" t="s">
        <v>11</v>
      </c>
      <c r="AQ96" s="161" t="s">
        <v>12</v>
      </c>
      <c r="AR96" s="162" t="s">
        <v>27</v>
      </c>
    </row>
    <row r="97" spans="4:44" ht="13.5" thickBot="1">
      <c r="D97" s="164" t="s">
        <v>6</v>
      </c>
      <c r="E97" s="527" t="s">
        <v>41</v>
      </c>
      <c r="F97" s="528"/>
      <c r="G97" s="528"/>
      <c r="H97" s="529"/>
      <c r="I97" s="527" t="s">
        <v>1</v>
      </c>
      <c r="J97" s="528"/>
      <c r="K97" s="528"/>
      <c r="L97" s="529"/>
      <c r="M97" s="527" t="s">
        <v>2</v>
      </c>
      <c r="N97" s="528"/>
      <c r="O97" s="528"/>
      <c r="P97" s="529"/>
      <c r="Q97" s="527" t="s">
        <v>3</v>
      </c>
      <c r="R97" s="528"/>
      <c r="S97" s="528"/>
      <c r="T97" s="529"/>
      <c r="U97" s="527" t="s">
        <v>188</v>
      </c>
      <c r="V97" s="528"/>
      <c r="W97" s="528"/>
      <c r="X97" s="529"/>
      <c r="Y97" s="527" t="s">
        <v>179</v>
      </c>
      <c r="Z97" s="528"/>
      <c r="AA97" s="528"/>
      <c r="AB97" s="529"/>
      <c r="AC97" s="527" t="s">
        <v>4</v>
      </c>
      <c r="AD97" s="528"/>
      <c r="AE97" s="528"/>
      <c r="AF97" s="529"/>
      <c r="AG97" s="527" t="s">
        <v>181</v>
      </c>
      <c r="AH97" s="528"/>
      <c r="AI97" s="528"/>
      <c r="AJ97" s="529"/>
      <c r="AK97" s="527" t="s">
        <v>42</v>
      </c>
      <c r="AL97" s="528"/>
      <c r="AM97" s="528"/>
      <c r="AN97" s="529"/>
      <c r="AO97" s="527" t="s">
        <v>180</v>
      </c>
      <c r="AP97" s="528"/>
      <c r="AQ97" s="528"/>
      <c r="AR97" s="529"/>
    </row>
    <row r="98" spans="3:44" ht="13.5" thickBot="1">
      <c r="C98" s="170" t="s">
        <v>23</v>
      </c>
      <c r="D98" s="165">
        <f>SUM(E98:AR98)</f>
        <v>0</v>
      </c>
      <c r="E98" s="173">
        <f>E86-E92</f>
        <v>0</v>
      </c>
      <c r="F98" s="173">
        <f aca="true" t="shared" si="23" ref="F98:AR98">F86-F92</f>
        <v>0</v>
      </c>
      <c r="G98" s="484">
        <f t="shared" si="23"/>
        <v>0</v>
      </c>
      <c r="H98" s="173">
        <f t="shared" si="23"/>
        <v>0</v>
      </c>
      <c r="I98" s="173">
        <f t="shared" si="23"/>
        <v>0</v>
      </c>
      <c r="J98" s="173">
        <f t="shared" si="23"/>
        <v>0</v>
      </c>
      <c r="K98" s="173">
        <f t="shared" si="23"/>
        <v>0</v>
      </c>
      <c r="L98" s="173">
        <f t="shared" si="23"/>
        <v>0</v>
      </c>
      <c r="M98" s="173">
        <f t="shared" si="23"/>
        <v>0</v>
      </c>
      <c r="N98" s="173">
        <f t="shared" si="23"/>
        <v>0</v>
      </c>
      <c r="O98" s="173">
        <f t="shared" si="23"/>
        <v>0</v>
      </c>
      <c r="P98" s="173">
        <f t="shared" si="23"/>
        <v>0</v>
      </c>
      <c r="Q98" s="173">
        <f t="shared" si="23"/>
        <v>0</v>
      </c>
      <c r="R98" s="173">
        <f t="shared" si="23"/>
        <v>0</v>
      </c>
      <c r="S98" s="173">
        <f t="shared" si="23"/>
        <v>0</v>
      </c>
      <c r="T98" s="173">
        <f t="shared" si="23"/>
        <v>0</v>
      </c>
      <c r="U98" s="173">
        <f t="shared" si="23"/>
        <v>0</v>
      </c>
      <c r="V98" s="173">
        <f t="shared" si="23"/>
        <v>0</v>
      </c>
      <c r="W98" s="173">
        <f t="shared" si="23"/>
        <v>0</v>
      </c>
      <c r="X98" s="173">
        <f t="shared" si="23"/>
        <v>0</v>
      </c>
      <c r="Y98" s="173">
        <f t="shared" si="23"/>
        <v>0</v>
      </c>
      <c r="Z98" s="173">
        <f t="shared" si="23"/>
        <v>0</v>
      </c>
      <c r="AA98" s="173">
        <f t="shared" si="23"/>
        <v>0</v>
      </c>
      <c r="AB98" s="173">
        <f t="shared" si="23"/>
        <v>0</v>
      </c>
      <c r="AC98" s="173">
        <f t="shared" si="23"/>
        <v>0</v>
      </c>
      <c r="AD98" s="173">
        <f t="shared" si="23"/>
        <v>0</v>
      </c>
      <c r="AE98" s="173">
        <f t="shared" si="23"/>
        <v>0</v>
      </c>
      <c r="AF98" s="173">
        <f t="shared" si="23"/>
        <v>0</v>
      </c>
      <c r="AG98" s="173">
        <f t="shared" si="23"/>
        <v>0</v>
      </c>
      <c r="AH98" s="173">
        <f t="shared" si="23"/>
        <v>0</v>
      </c>
      <c r="AI98" s="173">
        <f t="shared" si="23"/>
        <v>0</v>
      </c>
      <c r="AJ98" s="173">
        <f t="shared" si="23"/>
        <v>0</v>
      </c>
      <c r="AK98" s="173">
        <f t="shared" si="23"/>
        <v>0</v>
      </c>
      <c r="AL98" s="173">
        <f t="shared" si="23"/>
        <v>0</v>
      </c>
      <c r="AM98" s="173">
        <f t="shared" si="23"/>
        <v>0</v>
      </c>
      <c r="AN98" s="173">
        <f t="shared" si="23"/>
        <v>0</v>
      </c>
      <c r="AO98" s="173">
        <f t="shared" si="23"/>
        <v>0</v>
      </c>
      <c r="AP98" s="173">
        <f t="shared" si="23"/>
        <v>0</v>
      </c>
      <c r="AQ98" s="173">
        <f t="shared" si="23"/>
        <v>0</v>
      </c>
      <c r="AR98" s="173">
        <f t="shared" si="23"/>
        <v>0</v>
      </c>
    </row>
    <row r="99" spans="3:44" ht="12.75">
      <c r="C99" s="171" t="s">
        <v>24</v>
      </c>
      <c r="D99" s="165">
        <f>SUM(E99:AR99)</f>
        <v>0</v>
      </c>
      <c r="E99" s="173">
        <f>E87-E93</f>
        <v>0</v>
      </c>
      <c r="F99" s="173">
        <f aca="true" t="shared" si="24" ref="F99:AR99">F87-F93</f>
        <v>0</v>
      </c>
      <c r="G99" s="484">
        <f t="shared" si="24"/>
        <v>0</v>
      </c>
      <c r="H99" s="173">
        <f t="shared" si="24"/>
        <v>0</v>
      </c>
      <c r="I99" s="173">
        <f t="shared" si="24"/>
        <v>0</v>
      </c>
      <c r="J99" s="173">
        <f t="shared" si="24"/>
        <v>0</v>
      </c>
      <c r="K99" s="173">
        <f t="shared" si="24"/>
        <v>0</v>
      </c>
      <c r="L99" s="173">
        <f t="shared" si="24"/>
        <v>0</v>
      </c>
      <c r="M99" s="173">
        <f t="shared" si="24"/>
        <v>0</v>
      </c>
      <c r="N99" s="173">
        <f t="shared" si="24"/>
        <v>0</v>
      </c>
      <c r="O99" s="173">
        <f t="shared" si="24"/>
        <v>0</v>
      </c>
      <c r="P99" s="173">
        <f t="shared" si="24"/>
        <v>0</v>
      </c>
      <c r="Q99" s="173">
        <f t="shared" si="24"/>
        <v>0</v>
      </c>
      <c r="R99" s="173">
        <f t="shared" si="24"/>
        <v>0</v>
      </c>
      <c r="S99" s="173">
        <f t="shared" si="24"/>
        <v>0</v>
      </c>
      <c r="T99" s="173">
        <f t="shared" si="24"/>
        <v>0</v>
      </c>
      <c r="U99" s="173">
        <f t="shared" si="24"/>
        <v>0</v>
      </c>
      <c r="V99" s="173">
        <f t="shared" si="24"/>
        <v>0</v>
      </c>
      <c r="W99" s="173">
        <f t="shared" si="24"/>
        <v>0</v>
      </c>
      <c r="X99" s="173">
        <f t="shared" si="24"/>
        <v>0</v>
      </c>
      <c r="Y99" s="173">
        <f t="shared" si="24"/>
        <v>0</v>
      </c>
      <c r="Z99" s="173">
        <f t="shared" si="24"/>
        <v>0</v>
      </c>
      <c r="AA99" s="173">
        <f t="shared" si="24"/>
        <v>0</v>
      </c>
      <c r="AB99" s="173">
        <f t="shared" si="24"/>
        <v>0</v>
      </c>
      <c r="AC99" s="173">
        <f t="shared" si="24"/>
        <v>0</v>
      </c>
      <c r="AD99" s="173">
        <f t="shared" si="24"/>
        <v>0</v>
      </c>
      <c r="AE99" s="173">
        <f t="shared" si="24"/>
        <v>0</v>
      </c>
      <c r="AF99" s="173">
        <f t="shared" si="24"/>
        <v>0</v>
      </c>
      <c r="AG99" s="173">
        <f t="shared" si="24"/>
        <v>0</v>
      </c>
      <c r="AH99" s="173">
        <f t="shared" si="24"/>
        <v>0</v>
      </c>
      <c r="AI99" s="173">
        <f t="shared" si="24"/>
        <v>0</v>
      </c>
      <c r="AJ99" s="173">
        <f t="shared" si="24"/>
        <v>0</v>
      </c>
      <c r="AK99" s="173">
        <f t="shared" si="24"/>
        <v>0</v>
      </c>
      <c r="AL99" s="173">
        <f t="shared" si="24"/>
        <v>0</v>
      </c>
      <c r="AM99" s="173">
        <f t="shared" si="24"/>
        <v>0</v>
      </c>
      <c r="AN99" s="173">
        <f t="shared" si="24"/>
        <v>0</v>
      </c>
      <c r="AO99" s="173">
        <f t="shared" si="24"/>
        <v>0</v>
      </c>
      <c r="AP99" s="173">
        <f t="shared" si="24"/>
        <v>0</v>
      </c>
      <c r="AQ99" s="173">
        <f t="shared" si="24"/>
        <v>0</v>
      </c>
      <c r="AR99" s="173">
        <f t="shared" si="24"/>
        <v>0</v>
      </c>
    </row>
    <row r="100" spans="3:44" ht="13.5" thickBot="1">
      <c r="C100" s="172" t="s">
        <v>6</v>
      </c>
      <c r="D100" s="166">
        <f aca="true" t="shared" si="25" ref="D100:AR100">SUM(D98+D99)</f>
        <v>0</v>
      </c>
      <c r="E100" s="167">
        <f t="shared" si="25"/>
        <v>0</v>
      </c>
      <c r="F100" s="168">
        <f t="shared" si="25"/>
        <v>0</v>
      </c>
      <c r="G100" s="485">
        <f t="shared" si="25"/>
        <v>0</v>
      </c>
      <c r="H100" s="168">
        <f t="shared" si="25"/>
        <v>0</v>
      </c>
      <c r="I100" s="168">
        <f t="shared" si="25"/>
        <v>0</v>
      </c>
      <c r="J100" s="168">
        <f t="shared" si="25"/>
        <v>0</v>
      </c>
      <c r="K100" s="168">
        <f t="shared" si="25"/>
        <v>0</v>
      </c>
      <c r="L100" s="168">
        <f t="shared" si="25"/>
        <v>0</v>
      </c>
      <c r="M100" s="168">
        <f t="shared" si="25"/>
        <v>0</v>
      </c>
      <c r="N100" s="168">
        <f t="shared" si="25"/>
        <v>0</v>
      </c>
      <c r="O100" s="168">
        <f t="shared" si="25"/>
        <v>0</v>
      </c>
      <c r="P100" s="168">
        <f t="shared" si="25"/>
        <v>0</v>
      </c>
      <c r="Q100" s="168">
        <f t="shared" si="25"/>
        <v>0</v>
      </c>
      <c r="R100" s="168">
        <f t="shared" si="25"/>
        <v>0</v>
      </c>
      <c r="S100" s="168">
        <f t="shared" si="25"/>
        <v>0</v>
      </c>
      <c r="T100" s="168">
        <f t="shared" si="25"/>
        <v>0</v>
      </c>
      <c r="U100" s="168">
        <f t="shared" si="25"/>
        <v>0</v>
      </c>
      <c r="V100" s="168">
        <f t="shared" si="25"/>
        <v>0</v>
      </c>
      <c r="W100" s="168">
        <f t="shared" si="25"/>
        <v>0</v>
      </c>
      <c r="X100" s="168">
        <f t="shared" si="25"/>
        <v>0</v>
      </c>
      <c r="Y100" s="168">
        <f t="shared" si="25"/>
        <v>0</v>
      </c>
      <c r="Z100" s="168">
        <f t="shared" si="25"/>
        <v>0</v>
      </c>
      <c r="AA100" s="168">
        <f t="shared" si="25"/>
        <v>0</v>
      </c>
      <c r="AB100" s="168">
        <f t="shared" si="25"/>
        <v>0</v>
      </c>
      <c r="AC100" s="168">
        <f t="shared" si="25"/>
        <v>0</v>
      </c>
      <c r="AD100" s="168">
        <f t="shared" si="25"/>
        <v>0</v>
      </c>
      <c r="AE100" s="168">
        <f t="shared" si="25"/>
        <v>0</v>
      </c>
      <c r="AF100" s="168">
        <f t="shared" si="25"/>
        <v>0</v>
      </c>
      <c r="AG100" s="168">
        <f t="shared" si="25"/>
        <v>0</v>
      </c>
      <c r="AH100" s="168">
        <f t="shared" si="25"/>
        <v>0</v>
      </c>
      <c r="AI100" s="168">
        <f t="shared" si="25"/>
        <v>0</v>
      </c>
      <c r="AJ100" s="168">
        <f t="shared" si="25"/>
        <v>0</v>
      </c>
      <c r="AK100" s="168">
        <f t="shared" si="25"/>
        <v>0</v>
      </c>
      <c r="AL100" s="168">
        <f t="shared" si="25"/>
        <v>0</v>
      </c>
      <c r="AM100" s="168">
        <f t="shared" si="25"/>
        <v>0</v>
      </c>
      <c r="AN100" s="168">
        <f t="shared" si="25"/>
        <v>0</v>
      </c>
      <c r="AO100" s="168">
        <f t="shared" si="25"/>
        <v>0</v>
      </c>
      <c r="AP100" s="168">
        <f t="shared" si="25"/>
        <v>0</v>
      </c>
      <c r="AQ100" s="168">
        <f t="shared" si="25"/>
        <v>0</v>
      </c>
      <c r="AR100" s="169">
        <f t="shared" si="25"/>
        <v>0</v>
      </c>
    </row>
    <row r="102" ht="12.75">
      <c r="E102" s="220" t="s">
        <v>129</v>
      </c>
    </row>
  </sheetData>
  <sheetProtection/>
  <mergeCells count="86">
    <mergeCell ref="AK79:AN79"/>
    <mergeCell ref="AO79:AR79"/>
    <mergeCell ref="AC80:AF80"/>
    <mergeCell ref="AG80:AJ80"/>
    <mergeCell ref="AK80:AN80"/>
    <mergeCell ref="AO80:AR80"/>
    <mergeCell ref="U79:X79"/>
    <mergeCell ref="Y79:AB79"/>
    <mergeCell ref="M80:P80"/>
    <mergeCell ref="Q80:T80"/>
    <mergeCell ref="U80:X80"/>
    <mergeCell ref="Y80:AB80"/>
    <mergeCell ref="M78:P78"/>
    <mergeCell ref="Q78:T78"/>
    <mergeCell ref="E79:H79"/>
    <mergeCell ref="I79:L79"/>
    <mergeCell ref="M79:P79"/>
    <mergeCell ref="Q79:T79"/>
    <mergeCell ref="A8:A9"/>
    <mergeCell ref="D8:D9"/>
    <mergeCell ref="E9:H9"/>
    <mergeCell ref="I9:L9"/>
    <mergeCell ref="E11:H11"/>
    <mergeCell ref="I11:L11"/>
    <mergeCell ref="D3:AR3"/>
    <mergeCell ref="D2:AR2"/>
    <mergeCell ref="AK9:AN9"/>
    <mergeCell ref="AO9:AR9"/>
    <mergeCell ref="U9:X9"/>
    <mergeCell ref="Y9:AB9"/>
    <mergeCell ref="AC9:AF9"/>
    <mergeCell ref="AG9:AJ9"/>
    <mergeCell ref="B3:C3"/>
    <mergeCell ref="D5:S5"/>
    <mergeCell ref="U78:X78"/>
    <mergeCell ref="Y78:AB78"/>
    <mergeCell ref="M11:P11"/>
    <mergeCell ref="Q11:T11"/>
    <mergeCell ref="E78:H78"/>
    <mergeCell ref="I78:L78"/>
    <mergeCell ref="M9:P9"/>
    <mergeCell ref="Q9:T9"/>
    <mergeCell ref="AC85:AF85"/>
    <mergeCell ref="AG85:AJ85"/>
    <mergeCell ref="U11:X11"/>
    <mergeCell ref="Y11:AB11"/>
    <mergeCell ref="AC11:AF11"/>
    <mergeCell ref="AG11:AJ11"/>
    <mergeCell ref="AC78:AF78"/>
    <mergeCell ref="AG78:AJ78"/>
    <mergeCell ref="AC79:AF79"/>
    <mergeCell ref="AG79:AJ79"/>
    <mergeCell ref="U85:X85"/>
    <mergeCell ref="Y85:AB85"/>
    <mergeCell ref="E80:H80"/>
    <mergeCell ref="I80:L80"/>
    <mergeCell ref="E85:H85"/>
    <mergeCell ref="I85:L85"/>
    <mergeCell ref="M85:P85"/>
    <mergeCell ref="Q85:T85"/>
    <mergeCell ref="AK97:AN97"/>
    <mergeCell ref="AO97:AR97"/>
    <mergeCell ref="AO85:AR85"/>
    <mergeCell ref="AO11:AR11"/>
    <mergeCell ref="AK85:AN85"/>
    <mergeCell ref="AK91:AN91"/>
    <mergeCell ref="AO91:AR91"/>
    <mergeCell ref="AK11:AN11"/>
    <mergeCell ref="AK78:AN78"/>
    <mergeCell ref="AO78:AR78"/>
    <mergeCell ref="AC97:AF97"/>
    <mergeCell ref="AG97:AJ97"/>
    <mergeCell ref="E91:H91"/>
    <mergeCell ref="I91:L91"/>
    <mergeCell ref="M91:P91"/>
    <mergeCell ref="Q91:T91"/>
    <mergeCell ref="U91:X91"/>
    <mergeCell ref="Y91:AB91"/>
    <mergeCell ref="AC91:AF91"/>
    <mergeCell ref="AG91:AJ91"/>
    <mergeCell ref="U97:X97"/>
    <mergeCell ref="Y97:AB97"/>
    <mergeCell ref="E97:H97"/>
    <mergeCell ref="I97:L97"/>
    <mergeCell ref="M97:P97"/>
    <mergeCell ref="Q97:T9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6"/>
  <sheetViews>
    <sheetView zoomScale="110" zoomScaleNormal="110" zoomScalePageLayoutView="0" workbookViewId="0" topLeftCell="A1">
      <selection activeCell="V21" sqref="V21"/>
    </sheetView>
  </sheetViews>
  <sheetFormatPr defaultColWidth="9.140625" defaultRowHeight="12.75"/>
  <cols>
    <col min="1" max="1" width="3.57421875" style="0" customWidth="1"/>
    <col min="3" max="3" width="10.421875" style="0" customWidth="1"/>
    <col min="4" max="4" width="12.140625" style="0" customWidth="1"/>
    <col min="5" max="5" width="7.28125" style="0" customWidth="1"/>
    <col min="6" max="6" width="6.8515625" style="0" customWidth="1"/>
    <col min="7" max="7" width="8.00390625" style="0" customWidth="1"/>
    <col min="8" max="8" width="5.421875" style="0" customWidth="1"/>
    <col min="9" max="9" width="6.57421875" style="0" customWidth="1"/>
    <col min="10" max="10" width="9.00390625" style="0" customWidth="1"/>
    <col min="11" max="11" width="6.00390625" style="0" customWidth="1"/>
    <col min="12" max="12" width="6.140625" style="0" customWidth="1"/>
    <col min="13" max="13" width="8.421875" style="0" customWidth="1"/>
    <col min="14" max="14" width="6.8515625" style="0" customWidth="1"/>
    <col min="16" max="16" width="4.140625" style="0" hidden="1" customWidth="1"/>
    <col min="17" max="17" width="3.00390625" style="0" hidden="1" customWidth="1"/>
    <col min="18" max="18" width="2.00390625" style="0" hidden="1" customWidth="1"/>
    <col min="19" max="19" width="1.8515625" style="0" customWidth="1"/>
    <col min="20" max="20" width="9.57421875" style="0" customWidth="1"/>
    <col min="21" max="21" width="12.28125" style="0" customWidth="1"/>
    <col min="22" max="22" width="12.00390625" style="0" customWidth="1"/>
  </cols>
  <sheetData>
    <row r="1" spans="1:18" ht="13.5" thickBot="1">
      <c r="A1" s="83"/>
      <c r="B1" s="175" t="s">
        <v>110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3.5" thickBot="1">
      <c r="A2" s="83"/>
      <c r="B2" s="176" t="s">
        <v>72</v>
      </c>
      <c r="C2" s="337">
        <v>44926</v>
      </c>
      <c r="D2" s="177" t="s">
        <v>34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s="179" customFormat="1" ht="15.75">
      <c r="A3" s="87"/>
      <c r="B3" s="556" t="s">
        <v>155</v>
      </c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178"/>
      <c r="Q3" s="178"/>
      <c r="R3" s="178"/>
    </row>
    <row r="4" spans="1:18" s="179" customFormat="1" ht="15">
      <c r="A4" s="87"/>
      <c r="B4" s="557" t="s">
        <v>409</v>
      </c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178"/>
      <c r="Q4" s="178"/>
      <c r="R4" s="178"/>
    </row>
    <row r="5" spans="1:18" s="179" customFormat="1" ht="12.75">
      <c r="A5" s="87"/>
      <c r="B5" s="175" t="s">
        <v>73</v>
      </c>
      <c r="C5" s="178"/>
      <c r="D5" s="80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</row>
    <row r="6" spans="1:18" s="179" customFormat="1" ht="12.75">
      <c r="A6" s="180" t="s">
        <v>74</v>
      </c>
      <c r="B6" s="558" t="s">
        <v>75</v>
      </c>
      <c r="C6" s="558" t="s">
        <v>76</v>
      </c>
      <c r="D6" s="560" t="s">
        <v>77</v>
      </c>
      <c r="E6" s="561"/>
      <c r="F6" s="562"/>
      <c r="G6" s="563" t="s">
        <v>78</v>
      </c>
      <c r="H6" s="564"/>
      <c r="I6" s="565"/>
      <c r="J6" s="566" t="s">
        <v>79</v>
      </c>
      <c r="K6" s="567"/>
      <c r="L6" s="568"/>
      <c r="M6" s="569" t="s">
        <v>80</v>
      </c>
      <c r="N6" s="570"/>
      <c r="O6" s="571"/>
      <c r="P6" s="178"/>
      <c r="Q6" s="178"/>
      <c r="R6" s="178"/>
    </row>
    <row r="7" spans="1:18" s="179" customFormat="1" ht="26.25" thickBot="1">
      <c r="A7" s="181" t="s">
        <v>81</v>
      </c>
      <c r="B7" s="559"/>
      <c r="C7" s="559"/>
      <c r="D7" s="182" t="s">
        <v>82</v>
      </c>
      <c r="E7" s="183" t="s">
        <v>83</v>
      </c>
      <c r="F7" s="183" t="s">
        <v>84</v>
      </c>
      <c r="G7" s="184" t="s">
        <v>85</v>
      </c>
      <c r="H7" s="183" t="s">
        <v>83</v>
      </c>
      <c r="I7" s="183" t="s">
        <v>84</v>
      </c>
      <c r="J7" s="184" t="s">
        <v>85</v>
      </c>
      <c r="K7" s="183" t="s">
        <v>83</v>
      </c>
      <c r="L7" s="183" t="s">
        <v>84</v>
      </c>
      <c r="M7" s="185" t="s">
        <v>86</v>
      </c>
      <c r="N7" s="183" t="s">
        <v>83</v>
      </c>
      <c r="O7" s="183" t="s">
        <v>84</v>
      </c>
      <c r="P7" s="553" t="s">
        <v>87</v>
      </c>
      <c r="Q7" s="554"/>
      <c r="R7" s="555"/>
    </row>
    <row r="8" spans="1:18" s="192" customFormat="1" ht="13.5" thickBot="1">
      <c r="A8" s="186">
        <v>0</v>
      </c>
      <c r="B8" s="187">
        <v>1</v>
      </c>
      <c r="C8" s="188">
        <v>2</v>
      </c>
      <c r="D8" s="189">
        <v>3</v>
      </c>
      <c r="E8" s="401">
        <v>4</v>
      </c>
      <c r="F8" s="401">
        <v>5</v>
      </c>
      <c r="G8" s="401">
        <v>6</v>
      </c>
      <c r="H8" s="401">
        <v>7</v>
      </c>
      <c r="I8" s="401">
        <v>8</v>
      </c>
      <c r="J8" s="401">
        <v>9</v>
      </c>
      <c r="K8" s="401">
        <v>10</v>
      </c>
      <c r="L8" s="401">
        <v>11</v>
      </c>
      <c r="M8" s="401">
        <v>12</v>
      </c>
      <c r="N8" s="401">
        <v>13</v>
      </c>
      <c r="O8" s="402">
        <v>14</v>
      </c>
      <c r="P8" s="190" t="s">
        <v>88</v>
      </c>
      <c r="Q8" s="190" t="s">
        <v>89</v>
      </c>
      <c r="R8" s="191"/>
    </row>
    <row r="9" spans="1:18" s="179" customFormat="1" ht="12.75">
      <c r="A9" s="193"/>
      <c r="B9" s="194"/>
      <c r="C9" s="195" t="s">
        <v>90</v>
      </c>
      <c r="D9" s="196">
        <f aca="true" t="shared" si="0" ref="D9:D16">E9+F9</f>
        <v>13020</v>
      </c>
      <c r="E9" s="496">
        <v>1404</v>
      </c>
      <c r="F9" s="496">
        <v>11616</v>
      </c>
      <c r="G9" s="408">
        <f>H9+I9</f>
        <v>241</v>
      </c>
      <c r="H9" s="496">
        <v>64</v>
      </c>
      <c r="I9" s="496">
        <v>177</v>
      </c>
      <c r="J9" s="408">
        <f>K9+L9</f>
        <v>252</v>
      </c>
      <c r="K9" s="496">
        <v>42</v>
      </c>
      <c r="L9" s="496">
        <v>210</v>
      </c>
      <c r="M9" s="408">
        <f>N9+O9</f>
        <v>13009</v>
      </c>
      <c r="N9" s="496">
        <v>1424</v>
      </c>
      <c r="O9" s="496">
        <v>11585</v>
      </c>
      <c r="P9" s="409">
        <v>6880</v>
      </c>
      <c r="Q9" s="197">
        <f>M9</f>
        <v>13009</v>
      </c>
      <c r="R9" s="198" t="s">
        <v>91</v>
      </c>
    </row>
    <row r="10" spans="1:18" s="179" customFormat="1" ht="12.75">
      <c r="A10" s="193"/>
      <c r="B10" s="46">
        <f>B9</f>
        <v>0</v>
      </c>
      <c r="C10" s="199" t="s">
        <v>92</v>
      </c>
      <c r="D10" s="200">
        <f t="shared" si="0"/>
        <v>13009</v>
      </c>
      <c r="E10" s="496">
        <v>1424</v>
      </c>
      <c r="F10" s="496">
        <v>11585</v>
      </c>
      <c r="G10" s="408">
        <f>H10+I10</f>
        <v>356</v>
      </c>
      <c r="H10" s="496">
        <v>49</v>
      </c>
      <c r="I10" s="496">
        <v>307</v>
      </c>
      <c r="J10" s="408">
        <f>K10+L10</f>
        <v>280</v>
      </c>
      <c r="K10" s="496">
        <v>51</v>
      </c>
      <c r="L10" s="496">
        <v>229</v>
      </c>
      <c r="M10" s="408">
        <f>-N10+O10</f>
        <v>10245</v>
      </c>
      <c r="N10" s="496">
        <v>1420</v>
      </c>
      <c r="O10" s="496">
        <v>11665</v>
      </c>
      <c r="P10" s="409">
        <v>6909</v>
      </c>
      <c r="Q10" s="197">
        <f>M10</f>
        <v>10245</v>
      </c>
      <c r="R10" s="201">
        <f>Q9-P10</f>
        <v>6100</v>
      </c>
    </row>
    <row r="11" spans="1:18" s="179" customFormat="1" ht="12.75">
      <c r="A11" s="193"/>
      <c r="B11" s="46">
        <f aca="true" t="shared" si="1" ref="B11:B21">B10</f>
        <v>0</v>
      </c>
      <c r="C11" s="199" t="s">
        <v>93</v>
      </c>
      <c r="D11" s="200">
        <f t="shared" si="0"/>
        <v>13085</v>
      </c>
      <c r="E11" s="496">
        <v>1420</v>
      </c>
      <c r="F11" s="496">
        <v>11665</v>
      </c>
      <c r="G11" s="408">
        <f>H11+I11</f>
        <v>419</v>
      </c>
      <c r="H11" s="496">
        <v>82</v>
      </c>
      <c r="I11" s="496">
        <v>337</v>
      </c>
      <c r="J11" s="408">
        <f>K11+L11</f>
        <v>343</v>
      </c>
      <c r="K11" s="496">
        <v>64</v>
      </c>
      <c r="L11" s="496">
        <v>279</v>
      </c>
      <c r="M11" s="408">
        <f>N11+O11</f>
        <v>13161</v>
      </c>
      <c r="N11" s="496">
        <v>1431</v>
      </c>
      <c r="O11" s="496">
        <v>11730</v>
      </c>
      <c r="P11" s="409">
        <v>6968</v>
      </c>
      <c r="Q11" s="197">
        <f aca="true" t="shared" si="2" ref="Q11:Q20">M11</f>
        <v>13161</v>
      </c>
      <c r="R11" s="201">
        <f aca="true" t="shared" si="3" ref="R11:R20">Q10-P11</f>
        <v>3277</v>
      </c>
    </row>
    <row r="12" spans="1:18" s="179" customFormat="1" ht="12.75">
      <c r="A12" s="193"/>
      <c r="B12" s="46">
        <f t="shared" si="1"/>
        <v>0</v>
      </c>
      <c r="C12" s="199" t="s">
        <v>94</v>
      </c>
      <c r="D12" s="200">
        <f t="shared" si="0"/>
        <v>13161</v>
      </c>
      <c r="E12" s="496">
        <v>1431</v>
      </c>
      <c r="F12" s="496">
        <v>11730</v>
      </c>
      <c r="G12" s="196">
        <f>H12+I12</f>
        <v>455</v>
      </c>
      <c r="H12" s="496">
        <v>46</v>
      </c>
      <c r="I12" s="496">
        <v>409</v>
      </c>
      <c r="J12" s="196">
        <f>K12+L12</f>
        <v>333</v>
      </c>
      <c r="K12" s="496">
        <v>39</v>
      </c>
      <c r="L12" s="496">
        <v>294</v>
      </c>
      <c r="M12" s="196">
        <f aca="true" t="shared" si="4" ref="M12:M20">N12+O12</f>
        <v>13283</v>
      </c>
      <c r="N12" s="496">
        <v>1436</v>
      </c>
      <c r="O12" s="496">
        <v>11847</v>
      </c>
      <c r="P12" s="197">
        <f aca="true" t="shared" si="5" ref="P12:P20">D12</f>
        <v>13161</v>
      </c>
      <c r="Q12" s="197">
        <f t="shared" si="2"/>
        <v>13283</v>
      </c>
      <c r="R12" s="201">
        <f t="shared" si="3"/>
        <v>0</v>
      </c>
    </row>
    <row r="13" spans="1:18" s="179" customFormat="1" ht="12.75">
      <c r="A13" s="193"/>
      <c r="B13" s="46">
        <f t="shared" si="1"/>
        <v>0</v>
      </c>
      <c r="C13" s="199" t="s">
        <v>95</v>
      </c>
      <c r="D13" s="200">
        <f t="shared" si="0"/>
        <v>13283</v>
      </c>
      <c r="E13" s="496">
        <v>1436</v>
      </c>
      <c r="F13" s="496">
        <v>11847</v>
      </c>
      <c r="G13" s="200">
        <f aca="true" t="shared" si="6" ref="G13:G20">H13+I13</f>
        <v>339</v>
      </c>
      <c r="H13" s="496">
        <v>66</v>
      </c>
      <c r="I13" s="496">
        <v>273</v>
      </c>
      <c r="J13" s="200">
        <f aca="true" t="shared" si="7" ref="J13:J20">K13+L13</f>
        <v>241</v>
      </c>
      <c r="K13" s="496">
        <v>50</v>
      </c>
      <c r="L13" s="496">
        <v>191</v>
      </c>
      <c r="M13" s="196">
        <f t="shared" si="4"/>
        <v>13381</v>
      </c>
      <c r="N13" s="496">
        <v>1445</v>
      </c>
      <c r="O13" s="496">
        <v>11936</v>
      </c>
      <c r="P13" s="197">
        <f t="shared" si="5"/>
        <v>13283</v>
      </c>
      <c r="Q13" s="197">
        <f t="shared" si="2"/>
        <v>13381</v>
      </c>
      <c r="R13" s="201">
        <f t="shared" si="3"/>
        <v>0</v>
      </c>
    </row>
    <row r="14" spans="1:18" s="179" customFormat="1" ht="12.75">
      <c r="A14" s="193"/>
      <c r="B14" s="46">
        <f t="shared" si="1"/>
        <v>0</v>
      </c>
      <c r="C14" s="199" t="s">
        <v>96</v>
      </c>
      <c r="D14" s="200">
        <f t="shared" si="0"/>
        <v>13381</v>
      </c>
      <c r="E14" s="496">
        <v>1445</v>
      </c>
      <c r="F14" s="496">
        <v>11936</v>
      </c>
      <c r="G14" s="200">
        <f t="shared" si="6"/>
        <v>311</v>
      </c>
      <c r="H14" s="496">
        <v>57</v>
      </c>
      <c r="I14" s="496">
        <v>254</v>
      </c>
      <c r="J14" s="200">
        <f t="shared" si="7"/>
        <v>211</v>
      </c>
      <c r="K14" s="496">
        <v>40</v>
      </c>
      <c r="L14" s="496">
        <v>171</v>
      </c>
      <c r="M14" s="196">
        <f t="shared" si="4"/>
        <v>13481</v>
      </c>
      <c r="N14" s="496">
        <v>1461</v>
      </c>
      <c r="O14" s="496">
        <v>12020</v>
      </c>
      <c r="P14" s="197">
        <f t="shared" si="5"/>
        <v>13381</v>
      </c>
      <c r="Q14" s="197">
        <f t="shared" si="2"/>
        <v>13481</v>
      </c>
      <c r="R14" s="201">
        <f t="shared" si="3"/>
        <v>0</v>
      </c>
    </row>
    <row r="15" spans="1:18" s="179" customFormat="1" ht="12.75">
      <c r="A15" s="193"/>
      <c r="B15" s="46">
        <f t="shared" si="1"/>
        <v>0</v>
      </c>
      <c r="C15" s="199" t="s">
        <v>97</v>
      </c>
      <c r="D15" s="200">
        <f t="shared" si="0"/>
        <v>13481</v>
      </c>
      <c r="E15" s="496">
        <v>1461</v>
      </c>
      <c r="F15" s="496">
        <v>12020</v>
      </c>
      <c r="G15" s="200">
        <f t="shared" si="6"/>
        <v>425</v>
      </c>
      <c r="H15" s="496">
        <v>71</v>
      </c>
      <c r="I15" s="496">
        <v>354</v>
      </c>
      <c r="J15" s="200">
        <f t="shared" si="7"/>
        <v>681</v>
      </c>
      <c r="K15" s="496">
        <v>266</v>
      </c>
      <c r="L15" s="496">
        <v>415</v>
      </c>
      <c r="M15" s="196">
        <f t="shared" si="4"/>
        <v>13225</v>
      </c>
      <c r="N15" s="496">
        <v>1266</v>
      </c>
      <c r="O15" s="496">
        <v>11959</v>
      </c>
      <c r="P15" s="197">
        <f t="shared" si="5"/>
        <v>13481</v>
      </c>
      <c r="Q15" s="197">
        <f t="shared" si="2"/>
        <v>13225</v>
      </c>
      <c r="R15" s="201">
        <f t="shared" si="3"/>
        <v>0</v>
      </c>
    </row>
    <row r="16" spans="1:18" s="179" customFormat="1" ht="12.75">
      <c r="A16" s="193"/>
      <c r="B16" s="46">
        <f t="shared" si="1"/>
        <v>0</v>
      </c>
      <c r="C16" s="199" t="s">
        <v>98</v>
      </c>
      <c r="D16" s="200">
        <f t="shared" si="0"/>
        <v>13225</v>
      </c>
      <c r="E16" s="496">
        <v>1266</v>
      </c>
      <c r="F16" s="496">
        <v>11959</v>
      </c>
      <c r="G16" s="200">
        <f t="shared" si="6"/>
        <v>412</v>
      </c>
      <c r="H16" s="496">
        <v>82</v>
      </c>
      <c r="I16" s="496">
        <v>330</v>
      </c>
      <c r="J16" s="200">
        <f t="shared" si="7"/>
        <v>327</v>
      </c>
      <c r="K16" s="496">
        <v>76</v>
      </c>
      <c r="L16" s="496">
        <v>251</v>
      </c>
      <c r="M16" s="196">
        <f t="shared" si="4"/>
        <v>13310</v>
      </c>
      <c r="N16" s="496">
        <v>1272</v>
      </c>
      <c r="O16" s="496">
        <v>12038</v>
      </c>
      <c r="P16" s="197">
        <f t="shared" si="5"/>
        <v>13225</v>
      </c>
      <c r="Q16" s="197">
        <f t="shared" si="2"/>
        <v>13310</v>
      </c>
      <c r="R16" s="201">
        <f t="shared" si="3"/>
        <v>0</v>
      </c>
    </row>
    <row r="17" spans="1:18" s="179" customFormat="1" ht="13.5" thickBot="1">
      <c r="A17" s="193"/>
      <c r="B17" s="46">
        <f t="shared" si="1"/>
        <v>0</v>
      </c>
      <c r="C17" s="199" t="s">
        <v>99</v>
      </c>
      <c r="D17" s="200">
        <f>E17+F17</f>
        <v>13310</v>
      </c>
      <c r="E17" s="496">
        <v>1272</v>
      </c>
      <c r="F17" s="496">
        <v>12038</v>
      </c>
      <c r="G17" s="200">
        <f t="shared" si="6"/>
        <v>13</v>
      </c>
      <c r="H17" s="496">
        <v>1</v>
      </c>
      <c r="I17" s="496">
        <v>12</v>
      </c>
      <c r="J17" s="200">
        <f t="shared" si="7"/>
        <v>109</v>
      </c>
      <c r="K17" s="496">
        <v>13</v>
      </c>
      <c r="L17" s="496">
        <v>96</v>
      </c>
      <c r="M17" s="196">
        <f t="shared" si="4"/>
        <v>13214</v>
      </c>
      <c r="N17" s="496">
        <v>1260</v>
      </c>
      <c r="O17" s="496">
        <v>11954</v>
      </c>
      <c r="P17" s="197">
        <f t="shared" si="5"/>
        <v>13310</v>
      </c>
      <c r="Q17" s="197">
        <f t="shared" si="2"/>
        <v>13214</v>
      </c>
      <c r="R17" s="201">
        <f t="shared" si="3"/>
        <v>0</v>
      </c>
    </row>
    <row r="18" spans="1:22" s="179" customFormat="1" ht="14.25" customHeight="1" thickBot="1">
      <c r="A18" s="193"/>
      <c r="B18" s="46">
        <f t="shared" si="1"/>
        <v>0</v>
      </c>
      <c r="C18" s="199" t="s">
        <v>100</v>
      </c>
      <c r="D18" s="200">
        <f>SUM(E18:F18)</f>
        <v>13214</v>
      </c>
      <c r="E18" s="496">
        <v>1260</v>
      </c>
      <c r="F18" s="496">
        <v>11954</v>
      </c>
      <c r="G18" s="200">
        <f t="shared" si="6"/>
        <v>568</v>
      </c>
      <c r="H18" s="496">
        <v>90</v>
      </c>
      <c r="I18" s="496">
        <v>478</v>
      </c>
      <c r="J18" s="200">
        <f t="shared" si="7"/>
        <v>342</v>
      </c>
      <c r="K18" s="496">
        <v>110</v>
      </c>
      <c r="L18" s="496">
        <v>232</v>
      </c>
      <c r="M18" s="196">
        <f t="shared" si="4"/>
        <v>13440</v>
      </c>
      <c r="N18" s="496">
        <v>1240</v>
      </c>
      <c r="O18" s="496">
        <v>12200</v>
      </c>
      <c r="P18" s="197">
        <f t="shared" si="5"/>
        <v>13214</v>
      </c>
      <c r="Q18" s="197">
        <f t="shared" si="2"/>
        <v>13440</v>
      </c>
      <c r="R18" s="201">
        <f t="shared" si="3"/>
        <v>0</v>
      </c>
      <c r="T18" s="281" t="s">
        <v>185</v>
      </c>
      <c r="U18" s="282" t="s">
        <v>186</v>
      </c>
      <c r="V18" s="281" t="s">
        <v>187</v>
      </c>
    </row>
    <row r="19" spans="1:18" s="179" customFormat="1" ht="13.5" thickBot="1">
      <c r="A19" s="193"/>
      <c r="B19" s="46">
        <f t="shared" si="1"/>
        <v>0</v>
      </c>
      <c r="C19" s="199" t="s">
        <v>101</v>
      </c>
      <c r="D19" s="200">
        <f>SUM(E19:F19)</f>
        <v>13440</v>
      </c>
      <c r="E19" s="496">
        <v>1240</v>
      </c>
      <c r="F19" s="496">
        <v>12200</v>
      </c>
      <c r="G19" s="200">
        <f t="shared" si="6"/>
        <v>482</v>
      </c>
      <c r="H19" s="496">
        <v>71</v>
      </c>
      <c r="I19" s="496">
        <v>411</v>
      </c>
      <c r="J19" s="200">
        <f t="shared" si="7"/>
        <v>299</v>
      </c>
      <c r="K19" s="496">
        <v>71</v>
      </c>
      <c r="L19" s="496">
        <v>228</v>
      </c>
      <c r="M19" s="196">
        <f t="shared" si="4"/>
        <v>13623</v>
      </c>
      <c r="N19" s="496">
        <v>1240</v>
      </c>
      <c r="O19" s="496">
        <v>12383</v>
      </c>
      <c r="P19" s="197">
        <f t="shared" si="5"/>
        <v>13440</v>
      </c>
      <c r="Q19" s="197">
        <f t="shared" si="2"/>
        <v>13623</v>
      </c>
      <c r="R19" s="201">
        <f t="shared" si="3"/>
        <v>0</v>
      </c>
    </row>
    <row r="20" spans="1:22" s="179" customFormat="1" ht="13.5" thickBot="1">
      <c r="A20" s="193"/>
      <c r="B20" s="46">
        <f t="shared" si="1"/>
        <v>0</v>
      </c>
      <c r="C20" s="199" t="s">
        <v>102</v>
      </c>
      <c r="D20" s="200">
        <f>SUM(E20:F20)</f>
        <v>13623</v>
      </c>
      <c r="E20" s="496">
        <v>1240</v>
      </c>
      <c r="F20" s="496">
        <v>12383</v>
      </c>
      <c r="G20" s="200">
        <f t="shared" si="6"/>
        <v>362</v>
      </c>
      <c r="H20" s="496">
        <v>82</v>
      </c>
      <c r="I20" s="496">
        <v>280</v>
      </c>
      <c r="J20" s="200">
        <f t="shared" si="7"/>
        <v>285</v>
      </c>
      <c r="K20" s="496">
        <v>91</v>
      </c>
      <c r="L20" s="496">
        <v>194</v>
      </c>
      <c r="M20" s="196">
        <f t="shared" si="4"/>
        <v>13700</v>
      </c>
      <c r="N20" s="496">
        <v>1231</v>
      </c>
      <c r="O20" s="496">
        <v>12469</v>
      </c>
      <c r="P20" s="197">
        <f t="shared" si="5"/>
        <v>13623</v>
      </c>
      <c r="Q20" s="197">
        <f t="shared" si="2"/>
        <v>13700</v>
      </c>
      <c r="R20" s="201">
        <f t="shared" si="3"/>
        <v>0</v>
      </c>
      <c r="T20" s="283" t="b">
        <f>IF(,M20='N 1 aplicatie'!P7,M20='N 1 aplicatie'!P7)</f>
        <v>1</v>
      </c>
      <c r="U20" s="284" t="b">
        <f>IF(,N20='N 1 aplicatie'!P8,N20='N 1 aplicatie'!P8)</f>
        <v>1</v>
      </c>
      <c r="V20" s="285" t="b">
        <f>IF(,O20='N 1 aplicatie'!P9,O20='N 1 aplicatie'!P9)</f>
        <v>1</v>
      </c>
    </row>
    <row r="21" spans="1:18" s="179" customFormat="1" ht="12.75">
      <c r="A21" s="202"/>
      <c r="B21" s="46">
        <f t="shared" si="1"/>
        <v>0</v>
      </c>
      <c r="C21" s="203" t="s">
        <v>6</v>
      </c>
      <c r="D21" s="204"/>
      <c r="E21" s="204"/>
      <c r="F21" s="204"/>
      <c r="G21" s="204">
        <f aca="true" t="shared" si="8" ref="G21:L21">SUM(G9:G20)</f>
        <v>4383</v>
      </c>
      <c r="H21" s="204">
        <f t="shared" si="8"/>
        <v>761</v>
      </c>
      <c r="I21" s="204">
        <f t="shared" si="8"/>
        <v>3622</v>
      </c>
      <c r="J21" s="204">
        <f t="shared" si="8"/>
        <v>3703</v>
      </c>
      <c r="K21" s="204">
        <f t="shared" si="8"/>
        <v>913</v>
      </c>
      <c r="L21" s="204">
        <f t="shared" si="8"/>
        <v>2790</v>
      </c>
      <c r="M21" s="204"/>
      <c r="N21" s="204"/>
      <c r="O21" s="204"/>
      <c r="P21" s="205" t="s">
        <v>91</v>
      </c>
      <c r="Q21" s="205" t="s">
        <v>91</v>
      </c>
      <c r="R21" s="205" t="s">
        <v>91</v>
      </c>
    </row>
    <row r="22" spans="1:18" ht="12.75">
      <c r="A22" s="83"/>
      <c r="B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1:18" ht="12.75">
      <c r="A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1:18" ht="12.7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6" ht="12.75">
      <c r="B26" s="175"/>
    </row>
  </sheetData>
  <sheetProtection/>
  <mergeCells count="9">
    <mergeCell ref="P7:R7"/>
    <mergeCell ref="B3:O3"/>
    <mergeCell ref="B4:O4"/>
    <mergeCell ref="B6:B7"/>
    <mergeCell ref="C6:C7"/>
    <mergeCell ref="D6:F6"/>
    <mergeCell ref="G6:I6"/>
    <mergeCell ref="J6:L6"/>
    <mergeCell ref="M6:O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="130" zoomScaleNormal="130" zoomScalePageLayoutView="0" workbookViewId="0" topLeftCell="A1">
      <selection activeCell="H9" sqref="H9:I20"/>
    </sheetView>
  </sheetViews>
  <sheetFormatPr defaultColWidth="9.140625" defaultRowHeight="12.75"/>
  <cols>
    <col min="1" max="1" width="3.57421875" style="0" customWidth="1"/>
    <col min="3" max="3" width="10.421875" style="0" customWidth="1"/>
    <col min="4" max="4" width="11.421875" style="0" customWidth="1"/>
    <col min="6" max="6" width="9.8515625" style="0" customWidth="1"/>
    <col min="7" max="7" width="14.140625" style="94" customWidth="1"/>
    <col min="9" max="9" width="8.140625" style="0" customWidth="1"/>
  </cols>
  <sheetData>
    <row r="1" spans="1:9" ht="13.5" thickBot="1">
      <c r="A1" s="83"/>
      <c r="B1" s="175" t="s">
        <v>111</v>
      </c>
      <c r="C1" s="83"/>
      <c r="D1" s="83"/>
      <c r="E1" s="83"/>
      <c r="F1" s="83"/>
      <c r="G1" s="84"/>
      <c r="H1" s="83"/>
      <c r="I1" s="83"/>
    </row>
    <row r="2" spans="1:9" ht="13.5" thickBot="1">
      <c r="A2" s="83"/>
      <c r="B2" s="176" t="s">
        <v>72</v>
      </c>
      <c r="C2" s="337">
        <v>44926</v>
      </c>
      <c r="D2" s="177" t="s">
        <v>34</v>
      </c>
      <c r="F2" s="83"/>
      <c r="G2" s="84"/>
      <c r="H2" s="83"/>
      <c r="I2" s="83"/>
    </row>
    <row r="3" spans="1:9" s="179" customFormat="1" ht="15.75">
      <c r="A3" s="87"/>
      <c r="B3" s="556" t="s">
        <v>156</v>
      </c>
      <c r="C3" s="556"/>
      <c r="D3" s="556"/>
      <c r="E3" s="556"/>
      <c r="F3" s="556"/>
      <c r="G3" s="556"/>
      <c r="H3" s="556"/>
      <c r="I3" s="556"/>
    </row>
    <row r="4" spans="1:9" s="179" customFormat="1" ht="15">
      <c r="A4" s="87"/>
      <c r="B4" s="557" t="s">
        <v>410</v>
      </c>
      <c r="C4" s="557"/>
      <c r="D4" s="557"/>
      <c r="E4" s="557"/>
      <c r="F4" s="557"/>
      <c r="G4" s="557"/>
      <c r="H4" s="557"/>
      <c r="I4" s="557"/>
    </row>
    <row r="5" spans="1:9" s="179" customFormat="1" ht="12.75">
      <c r="A5" s="87"/>
      <c r="B5" s="178"/>
      <c r="C5" s="178"/>
      <c r="D5" s="178"/>
      <c r="E5" s="178"/>
      <c r="F5" s="178"/>
      <c r="G5" s="412"/>
      <c r="H5" s="178"/>
      <c r="I5" s="178"/>
    </row>
    <row r="6" spans="1:9" s="179" customFormat="1" ht="12.75">
      <c r="A6" s="180" t="s">
        <v>74</v>
      </c>
      <c r="B6" s="558" t="s">
        <v>75</v>
      </c>
      <c r="C6" s="558" t="s">
        <v>76</v>
      </c>
      <c r="D6" s="563" t="s">
        <v>103</v>
      </c>
      <c r="E6" s="564"/>
      <c r="F6" s="565"/>
      <c r="G6" s="563" t="s">
        <v>104</v>
      </c>
      <c r="H6" s="564"/>
      <c r="I6" s="565"/>
    </row>
    <row r="7" spans="1:9" s="179" customFormat="1" ht="13.5" thickBot="1">
      <c r="A7" s="181" t="s">
        <v>81</v>
      </c>
      <c r="B7" s="559"/>
      <c r="C7" s="559"/>
      <c r="D7" s="206" t="s">
        <v>105</v>
      </c>
      <c r="E7" s="183" t="s">
        <v>83</v>
      </c>
      <c r="F7" s="183" t="s">
        <v>84</v>
      </c>
      <c r="G7" s="207" t="s">
        <v>106</v>
      </c>
      <c r="H7" s="183" t="s">
        <v>83</v>
      </c>
      <c r="I7" s="183" t="s">
        <v>84</v>
      </c>
    </row>
    <row r="8" spans="1:9" s="192" customFormat="1" ht="13.5" thickBot="1">
      <c r="A8" s="186">
        <v>0</v>
      </c>
      <c r="B8" s="187">
        <v>1</v>
      </c>
      <c r="C8" s="188">
        <v>2</v>
      </c>
      <c r="D8" s="189">
        <v>3</v>
      </c>
      <c r="E8" s="401">
        <v>4</v>
      </c>
      <c r="F8" s="401">
        <v>5</v>
      </c>
      <c r="G8" s="189">
        <v>6</v>
      </c>
      <c r="H8" s="401">
        <v>7</v>
      </c>
      <c r="I8" s="401">
        <v>8</v>
      </c>
    </row>
    <row r="9" spans="1:9" s="179" customFormat="1" ht="12.75">
      <c r="A9" s="193"/>
      <c r="B9" s="194" t="s">
        <v>353</v>
      </c>
      <c r="C9" s="195" t="s">
        <v>90</v>
      </c>
      <c r="D9" s="196">
        <f>E9+F9</f>
        <v>84</v>
      </c>
      <c r="E9" s="497">
        <v>31</v>
      </c>
      <c r="F9" s="497">
        <v>53</v>
      </c>
      <c r="G9" s="413">
        <f>H9+I9</f>
        <v>90</v>
      </c>
      <c r="H9" s="498">
        <v>0</v>
      </c>
      <c r="I9" s="498">
        <v>90</v>
      </c>
    </row>
    <row r="10" spans="1:9" s="179" customFormat="1" ht="12.75">
      <c r="A10" s="193"/>
      <c r="B10" s="46" t="str">
        <f>B9</f>
        <v>HR</v>
      </c>
      <c r="C10" s="199" t="s">
        <v>92</v>
      </c>
      <c r="D10" s="200">
        <f aca="true" t="shared" si="0" ref="D10:D20">E10+F10</f>
        <v>193</v>
      </c>
      <c r="E10" s="497">
        <v>12</v>
      </c>
      <c r="F10" s="497">
        <v>181</v>
      </c>
      <c r="G10" s="414">
        <f aca="true" t="shared" si="1" ref="G10:G20">H10+I10</f>
        <v>106</v>
      </c>
      <c r="H10" s="498">
        <v>1</v>
      </c>
      <c r="I10" s="498">
        <v>105</v>
      </c>
    </row>
    <row r="11" spans="1:9" s="179" customFormat="1" ht="12.75">
      <c r="A11" s="193"/>
      <c r="B11" s="46" t="str">
        <f aca="true" t="shared" si="2" ref="B11:B21">B10</f>
        <v>HR</v>
      </c>
      <c r="C11" s="199" t="s">
        <v>93</v>
      </c>
      <c r="D11" s="200">
        <f t="shared" si="0"/>
        <v>181</v>
      </c>
      <c r="E11" s="497">
        <v>24</v>
      </c>
      <c r="F11" s="497">
        <v>157</v>
      </c>
      <c r="G11" s="414">
        <f t="shared" si="1"/>
        <v>107</v>
      </c>
      <c r="H11" s="498">
        <v>1</v>
      </c>
      <c r="I11" s="498">
        <v>106</v>
      </c>
    </row>
    <row r="12" spans="1:9" s="179" customFormat="1" ht="12.75">
      <c r="A12" s="193"/>
      <c r="B12" s="46" t="str">
        <f t="shared" si="2"/>
        <v>HR</v>
      </c>
      <c r="C12" s="199" t="s">
        <v>94</v>
      </c>
      <c r="D12" s="200">
        <f t="shared" si="0"/>
        <v>221</v>
      </c>
      <c r="E12" s="497">
        <v>17</v>
      </c>
      <c r="F12" s="497">
        <v>204</v>
      </c>
      <c r="G12" s="414">
        <f t="shared" si="1"/>
        <v>103</v>
      </c>
      <c r="H12" s="498">
        <v>0</v>
      </c>
      <c r="I12" s="498">
        <v>103</v>
      </c>
    </row>
    <row r="13" spans="1:9" s="179" customFormat="1" ht="12.75">
      <c r="A13" s="193"/>
      <c r="B13" s="46" t="str">
        <f t="shared" si="2"/>
        <v>HR</v>
      </c>
      <c r="C13" s="199" t="s">
        <v>95</v>
      </c>
      <c r="D13" s="200">
        <f t="shared" si="0"/>
        <v>172</v>
      </c>
      <c r="E13" s="497">
        <v>16</v>
      </c>
      <c r="F13" s="497">
        <v>156</v>
      </c>
      <c r="G13" s="414">
        <f t="shared" si="1"/>
        <v>85</v>
      </c>
      <c r="H13" s="498">
        <v>0</v>
      </c>
      <c r="I13" s="498">
        <v>85</v>
      </c>
    </row>
    <row r="14" spans="1:9" s="179" customFormat="1" ht="12.75">
      <c r="A14" s="193"/>
      <c r="B14" s="46" t="str">
        <f t="shared" si="2"/>
        <v>HR</v>
      </c>
      <c r="C14" s="199" t="s">
        <v>96</v>
      </c>
      <c r="D14" s="200">
        <f t="shared" si="0"/>
        <v>166</v>
      </c>
      <c r="E14" s="497">
        <v>26</v>
      </c>
      <c r="F14" s="497">
        <v>140</v>
      </c>
      <c r="G14" s="414">
        <f t="shared" si="1"/>
        <v>67</v>
      </c>
      <c r="H14" s="498">
        <v>1</v>
      </c>
      <c r="I14" s="498">
        <v>66</v>
      </c>
    </row>
    <row r="15" spans="1:9" s="179" customFormat="1" ht="12.75">
      <c r="A15" s="193"/>
      <c r="B15" s="46" t="str">
        <f t="shared" si="2"/>
        <v>HR</v>
      </c>
      <c r="C15" s="199" t="s">
        <v>97</v>
      </c>
      <c r="D15" s="200">
        <f t="shared" si="0"/>
        <v>203</v>
      </c>
      <c r="E15" s="497">
        <v>22</v>
      </c>
      <c r="F15" s="497">
        <v>181</v>
      </c>
      <c r="G15" s="414">
        <f t="shared" si="1"/>
        <v>68</v>
      </c>
      <c r="H15" s="498">
        <v>0</v>
      </c>
      <c r="I15" s="498">
        <v>68</v>
      </c>
    </row>
    <row r="16" spans="1:9" s="179" customFormat="1" ht="12.75">
      <c r="A16" s="193"/>
      <c r="B16" s="46" t="str">
        <f t="shared" si="2"/>
        <v>HR</v>
      </c>
      <c r="C16" s="199" t="s">
        <v>98</v>
      </c>
      <c r="D16" s="200">
        <f t="shared" si="0"/>
        <v>168</v>
      </c>
      <c r="E16" s="497">
        <v>24</v>
      </c>
      <c r="F16" s="497">
        <v>144</v>
      </c>
      <c r="G16" s="414">
        <f t="shared" si="1"/>
        <v>81</v>
      </c>
      <c r="H16" s="498">
        <v>0</v>
      </c>
      <c r="I16" s="498">
        <v>81</v>
      </c>
    </row>
    <row r="17" spans="1:9" s="179" customFormat="1" ht="12.75">
      <c r="A17" s="193"/>
      <c r="B17" s="46" t="str">
        <f t="shared" si="2"/>
        <v>HR</v>
      </c>
      <c r="C17" s="199" t="s">
        <v>99</v>
      </c>
      <c r="D17" s="200">
        <f t="shared" si="0"/>
        <v>7</v>
      </c>
      <c r="E17" s="497">
        <v>1</v>
      </c>
      <c r="F17" s="497">
        <v>6</v>
      </c>
      <c r="G17" s="414">
        <f t="shared" si="1"/>
        <v>91</v>
      </c>
      <c r="H17" s="498">
        <v>0</v>
      </c>
      <c r="I17" s="498">
        <v>91</v>
      </c>
    </row>
    <row r="18" spans="1:9" s="179" customFormat="1" ht="12.75">
      <c r="A18" s="193"/>
      <c r="B18" s="46" t="str">
        <f t="shared" si="2"/>
        <v>HR</v>
      </c>
      <c r="C18" s="199" t="s">
        <v>100</v>
      </c>
      <c r="D18" s="200">
        <f t="shared" si="0"/>
        <v>301</v>
      </c>
      <c r="E18" s="497">
        <v>23</v>
      </c>
      <c r="F18" s="497">
        <v>278</v>
      </c>
      <c r="G18" s="410">
        <f t="shared" si="1"/>
        <v>76</v>
      </c>
      <c r="H18" s="498">
        <v>1</v>
      </c>
      <c r="I18" s="498">
        <v>75</v>
      </c>
    </row>
    <row r="19" spans="1:9" s="179" customFormat="1" ht="12.75">
      <c r="A19" s="193"/>
      <c r="B19" s="46" t="str">
        <f t="shared" si="2"/>
        <v>HR</v>
      </c>
      <c r="C19" s="199" t="s">
        <v>101</v>
      </c>
      <c r="D19" s="200">
        <f t="shared" si="0"/>
        <v>266</v>
      </c>
      <c r="E19" s="497">
        <v>21</v>
      </c>
      <c r="F19" s="497">
        <v>245</v>
      </c>
      <c r="G19" s="410">
        <f t="shared" si="1"/>
        <v>84</v>
      </c>
      <c r="H19" s="498">
        <v>2</v>
      </c>
      <c r="I19" s="498">
        <v>82</v>
      </c>
    </row>
    <row r="20" spans="1:9" s="179" customFormat="1" ht="12.75">
      <c r="A20" s="193"/>
      <c r="B20" s="46" t="str">
        <f t="shared" si="2"/>
        <v>HR</v>
      </c>
      <c r="C20" s="199" t="s">
        <v>102</v>
      </c>
      <c r="D20" s="200">
        <f t="shared" si="0"/>
        <v>192</v>
      </c>
      <c r="E20" s="497">
        <v>26</v>
      </c>
      <c r="F20" s="497">
        <v>166</v>
      </c>
      <c r="G20" s="410">
        <f t="shared" si="1"/>
        <v>87</v>
      </c>
      <c r="H20" s="498">
        <v>0</v>
      </c>
      <c r="I20" s="498">
        <v>87</v>
      </c>
    </row>
    <row r="21" spans="1:9" s="179" customFormat="1" ht="12.75">
      <c r="A21" s="202"/>
      <c r="B21" s="46" t="str">
        <f t="shared" si="2"/>
        <v>HR</v>
      </c>
      <c r="C21" s="203" t="s">
        <v>6</v>
      </c>
      <c r="D21" s="204">
        <f aca="true" t="shared" si="3" ref="D21:I21">SUM(D9:D20)</f>
        <v>2154</v>
      </c>
      <c r="E21" s="411">
        <f t="shared" si="3"/>
        <v>243</v>
      </c>
      <c r="F21" s="411">
        <f t="shared" si="3"/>
        <v>1911</v>
      </c>
      <c r="G21" s="411">
        <f t="shared" si="3"/>
        <v>1045</v>
      </c>
      <c r="H21" s="411">
        <f t="shared" si="3"/>
        <v>6</v>
      </c>
      <c r="I21" s="411">
        <f t="shared" si="3"/>
        <v>1039</v>
      </c>
    </row>
  </sheetData>
  <sheetProtection/>
  <mergeCells count="6">
    <mergeCell ref="B3:I3"/>
    <mergeCell ref="B4:I4"/>
    <mergeCell ref="B6:B7"/>
    <mergeCell ref="C6:C7"/>
    <mergeCell ref="D6:F6"/>
    <mergeCell ref="G6:I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="130" zoomScaleNormal="130" zoomScalePageLayoutView="0" workbookViewId="0" topLeftCell="A1">
      <selection activeCell="C2" sqref="C2"/>
    </sheetView>
  </sheetViews>
  <sheetFormatPr defaultColWidth="9.140625" defaultRowHeight="12.75"/>
  <cols>
    <col min="1" max="1" width="3.57421875" style="0" customWidth="1"/>
    <col min="3" max="3" width="14.421875" style="0" customWidth="1"/>
    <col min="4" max="4" width="14.28125" style="0" customWidth="1"/>
    <col min="6" max="6" width="9.8515625" style="0" customWidth="1"/>
    <col min="7" max="7" width="14.140625" style="0" customWidth="1"/>
    <col min="9" max="9" width="8.140625" style="0" customWidth="1"/>
    <col min="11" max="11" width="13.421875" style="0" customWidth="1"/>
    <col min="12" max="12" width="12.8515625" style="0" customWidth="1"/>
  </cols>
  <sheetData>
    <row r="1" spans="1:9" ht="13.5" thickBot="1">
      <c r="A1" s="83"/>
      <c r="B1" s="175" t="s">
        <v>112</v>
      </c>
      <c r="C1" s="83"/>
      <c r="D1" s="83"/>
      <c r="E1" s="83"/>
      <c r="F1" s="83"/>
      <c r="G1" s="83"/>
      <c r="H1" s="83"/>
      <c r="I1" s="83"/>
    </row>
    <row r="2" spans="1:9" ht="13.5" thickBot="1">
      <c r="A2" s="83"/>
      <c r="B2" s="176" t="s">
        <v>72</v>
      </c>
      <c r="C2" s="337" t="s">
        <v>412</v>
      </c>
      <c r="D2" s="177" t="s">
        <v>34</v>
      </c>
      <c r="F2" s="83"/>
      <c r="G2" s="83"/>
      <c r="H2" s="83"/>
      <c r="I2" s="83"/>
    </row>
    <row r="3" spans="1:9" ht="15.75">
      <c r="A3" s="87"/>
      <c r="B3" s="556" t="s">
        <v>156</v>
      </c>
      <c r="C3" s="556"/>
      <c r="D3" s="556"/>
      <c r="E3" s="556"/>
      <c r="F3" s="556"/>
      <c r="G3" s="556"/>
      <c r="H3" s="556"/>
      <c r="I3" s="556"/>
    </row>
    <row r="4" spans="1:9" ht="12.75">
      <c r="A4" s="87"/>
      <c r="B4" s="572" t="s">
        <v>411</v>
      </c>
      <c r="C4" s="572"/>
      <c r="D4" s="572"/>
      <c r="E4" s="572"/>
      <c r="F4" s="572"/>
      <c r="G4" s="572"/>
      <c r="H4" s="572"/>
      <c r="I4" s="572"/>
    </row>
    <row r="5" spans="1:9" ht="12.75">
      <c r="A5" s="87"/>
      <c r="B5" s="178"/>
      <c r="C5" s="178"/>
      <c r="D5" s="178"/>
      <c r="E5" s="178"/>
      <c r="F5" s="178"/>
      <c r="G5" s="178"/>
      <c r="H5" s="178"/>
      <c r="I5" s="178"/>
    </row>
    <row r="6" spans="1:9" ht="12.75">
      <c r="A6" s="180" t="s">
        <v>74</v>
      </c>
      <c r="B6" s="558" t="s">
        <v>75</v>
      </c>
      <c r="C6" s="208" t="s">
        <v>107</v>
      </c>
      <c r="D6" s="563" t="s">
        <v>103</v>
      </c>
      <c r="E6" s="564"/>
      <c r="F6" s="565"/>
      <c r="G6" s="563" t="s">
        <v>104</v>
      </c>
      <c r="H6" s="564"/>
      <c r="I6" s="565"/>
    </row>
    <row r="7" spans="1:9" ht="13.5" thickBot="1">
      <c r="A7" s="181" t="s">
        <v>81</v>
      </c>
      <c r="B7" s="559"/>
      <c r="C7" s="209" t="s">
        <v>108</v>
      </c>
      <c r="D7" s="206" t="s">
        <v>105</v>
      </c>
      <c r="E7" s="183" t="s">
        <v>83</v>
      </c>
      <c r="F7" s="183" t="s">
        <v>84</v>
      </c>
      <c r="G7" s="207" t="s">
        <v>106</v>
      </c>
      <c r="H7" s="183" t="s">
        <v>83</v>
      </c>
      <c r="I7" s="183" t="s">
        <v>84</v>
      </c>
    </row>
    <row r="8" spans="1:9" ht="13.5" thickBot="1">
      <c r="A8" s="186">
        <v>0</v>
      </c>
      <c r="B8" s="187">
        <v>1</v>
      </c>
      <c r="C8" s="188">
        <v>2</v>
      </c>
      <c r="D8" s="189">
        <v>3</v>
      </c>
      <c r="E8" s="444">
        <v>4</v>
      </c>
      <c r="F8" s="444">
        <v>5</v>
      </c>
      <c r="G8" s="445">
        <v>6</v>
      </c>
      <c r="H8" s="446">
        <v>7</v>
      </c>
      <c r="I8" s="447">
        <v>8</v>
      </c>
    </row>
    <row r="9" spans="1:9" ht="12.75">
      <c r="A9" s="193"/>
      <c r="B9" s="415" t="s">
        <v>353</v>
      </c>
      <c r="C9" s="195" t="s">
        <v>41</v>
      </c>
      <c r="D9" s="196">
        <f>E9+F9</f>
        <v>356</v>
      </c>
      <c r="E9" s="499">
        <v>22</v>
      </c>
      <c r="F9" s="499">
        <v>334</v>
      </c>
      <c r="G9" s="196">
        <f>H9+I9</f>
        <v>185</v>
      </c>
      <c r="H9" s="498">
        <v>0</v>
      </c>
      <c r="I9" s="498">
        <v>185</v>
      </c>
    </row>
    <row r="10" spans="1:11" ht="12.75">
      <c r="A10" s="193"/>
      <c r="B10" s="46" t="str">
        <f>B9</f>
        <v>HR</v>
      </c>
      <c r="C10" s="199" t="s">
        <v>1</v>
      </c>
      <c r="D10" s="200">
        <f aca="true" t="shared" si="0" ref="D10:D18">E10+F10</f>
        <v>742</v>
      </c>
      <c r="E10" s="499">
        <v>94</v>
      </c>
      <c r="F10" s="499">
        <v>648</v>
      </c>
      <c r="G10" s="200">
        <f aca="true" t="shared" si="1" ref="G10:G18">H10+I10</f>
        <v>274</v>
      </c>
      <c r="H10" s="498">
        <v>4</v>
      </c>
      <c r="I10" s="498">
        <v>270</v>
      </c>
      <c r="K10" s="345"/>
    </row>
    <row r="11" spans="1:9" ht="12.75">
      <c r="A11" s="193"/>
      <c r="B11" s="46" t="str">
        <f aca="true" t="shared" si="2" ref="B11:B19">B10</f>
        <v>HR</v>
      </c>
      <c r="C11" s="199" t="s">
        <v>2</v>
      </c>
      <c r="D11" s="200">
        <f t="shared" si="0"/>
        <v>13</v>
      </c>
      <c r="E11" s="499">
        <v>5</v>
      </c>
      <c r="F11" s="499">
        <v>8</v>
      </c>
      <c r="G11" s="200">
        <f t="shared" si="1"/>
        <v>5</v>
      </c>
      <c r="H11" s="498">
        <v>0</v>
      </c>
      <c r="I11" s="498">
        <v>5</v>
      </c>
    </row>
    <row r="12" spans="1:9" ht="12.75">
      <c r="A12" s="193"/>
      <c r="B12" s="46" t="str">
        <f t="shared" si="2"/>
        <v>HR</v>
      </c>
      <c r="C12" s="199" t="s">
        <v>3</v>
      </c>
      <c r="D12" s="200">
        <f t="shared" si="0"/>
        <v>93</v>
      </c>
      <c r="E12" s="499">
        <v>5</v>
      </c>
      <c r="F12" s="499">
        <v>88</v>
      </c>
      <c r="G12" s="200">
        <f t="shared" si="1"/>
        <v>76</v>
      </c>
      <c r="H12" s="498">
        <v>0</v>
      </c>
      <c r="I12" s="498">
        <v>76</v>
      </c>
    </row>
    <row r="13" spans="1:9" ht="12.75">
      <c r="A13" s="193"/>
      <c r="B13" s="46" t="str">
        <f t="shared" si="2"/>
        <v>HR</v>
      </c>
      <c r="C13" s="199" t="s">
        <v>188</v>
      </c>
      <c r="D13" s="200">
        <f t="shared" si="0"/>
        <v>349</v>
      </c>
      <c r="E13" s="499">
        <v>83</v>
      </c>
      <c r="F13" s="499">
        <v>266</v>
      </c>
      <c r="G13" s="200">
        <f t="shared" si="1"/>
        <v>137</v>
      </c>
      <c r="H13" s="498">
        <v>0</v>
      </c>
      <c r="I13" s="498">
        <v>137</v>
      </c>
    </row>
    <row r="14" spans="1:9" ht="12.75">
      <c r="A14" s="193"/>
      <c r="B14" s="46" t="str">
        <f t="shared" si="2"/>
        <v>HR</v>
      </c>
      <c r="C14" s="199" t="s">
        <v>179</v>
      </c>
      <c r="D14" s="200">
        <f t="shared" si="0"/>
        <v>37</v>
      </c>
      <c r="E14" s="499">
        <v>3</v>
      </c>
      <c r="F14" s="499">
        <v>34</v>
      </c>
      <c r="G14" s="200">
        <f t="shared" si="1"/>
        <v>13</v>
      </c>
      <c r="H14" s="498">
        <v>1</v>
      </c>
      <c r="I14" s="498">
        <v>12</v>
      </c>
    </row>
    <row r="15" spans="1:9" ht="12.75">
      <c r="A15" s="193"/>
      <c r="B15" s="46" t="str">
        <f t="shared" si="2"/>
        <v>HR</v>
      </c>
      <c r="C15" s="199" t="s">
        <v>4</v>
      </c>
      <c r="D15" s="200">
        <f t="shared" si="0"/>
        <v>563</v>
      </c>
      <c r="E15" s="499">
        <v>31</v>
      </c>
      <c r="F15" s="497">
        <v>532</v>
      </c>
      <c r="G15" s="200">
        <f>H15+I15</f>
        <v>355</v>
      </c>
      <c r="H15" s="498">
        <v>1</v>
      </c>
      <c r="I15" s="498">
        <v>354</v>
      </c>
    </row>
    <row r="16" spans="1:9" ht="13.5" thickBot="1">
      <c r="A16" s="193"/>
      <c r="B16" s="46" t="str">
        <f t="shared" si="2"/>
        <v>HR</v>
      </c>
      <c r="C16" s="199" t="s">
        <v>181</v>
      </c>
      <c r="D16" s="200">
        <f t="shared" si="0"/>
        <v>1</v>
      </c>
      <c r="E16" s="499">
        <v>0</v>
      </c>
      <c r="F16" s="499">
        <v>1</v>
      </c>
      <c r="G16" s="200">
        <f t="shared" si="1"/>
        <v>0</v>
      </c>
      <c r="H16" s="498">
        <v>0</v>
      </c>
      <c r="I16" s="498">
        <v>0</v>
      </c>
    </row>
    <row r="17" spans="1:12" ht="13.5" thickBot="1">
      <c r="A17" s="193"/>
      <c r="B17" s="46" t="str">
        <f t="shared" si="2"/>
        <v>HR</v>
      </c>
      <c r="C17" s="199" t="s">
        <v>42</v>
      </c>
      <c r="D17" s="200">
        <f t="shared" si="0"/>
        <v>0</v>
      </c>
      <c r="E17" s="499">
        <v>0</v>
      </c>
      <c r="F17" s="499">
        <v>0</v>
      </c>
      <c r="G17" s="200">
        <f t="shared" si="1"/>
        <v>0</v>
      </c>
      <c r="H17" s="498">
        <v>0</v>
      </c>
      <c r="I17" s="498">
        <v>0</v>
      </c>
      <c r="J17" s="281" t="s">
        <v>185</v>
      </c>
      <c r="K17" s="282" t="s">
        <v>186</v>
      </c>
      <c r="L17" s="281" t="s">
        <v>187</v>
      </c>
    </row>
    <row r="18" spans="1:12" ht="13.5" thickBot="1">
      <c r="A18" s="193"/>
      <c r="B18" s="46" t="str">
        <f t="shared" si="2"/>
        <v>HR</v>
      </c>
      <c r="C18" s="199" t="s">
        <v>180</v>
      </c>
      <c r="D18" s="200">
        <f t="shared" si="0"/>
        <v>0</v>
      </c>
      <c r="E18" s="499">
        <v>0</v>
      </c>
      <c r="F18" s="499">
        <v>0</v>
      </c>
      <c r="G18" s="200">
        <f t="shared" si="1"/>
        <v>0</v>
      </c>
      <c r="H18" s="498">
        <v>0</v>
      </c>
      <c r="I18" s="498">
        <v>0</v>
      </c>
      <c r="J18" s="179"/>
      <c r="K18" s="179"/>
      <c r="L18" s="179"/>
    </row>
    <row r="19" spans="1:12" ht="13.5" thickBot="1">
      <c r="A19" s="202"/>
      <c r="B19" s="46" t="str">
        <f t="shared" si="2"/>
        <v>HR</v>
      </c>
      <c r="C19" s="203" t="s">
        <v>6</v>
      </c>
      <c r="D19" s="204">
        <f aca="true" t="shared" si="3" ref="D19:I19">SUM(D9:D18)</f>
        <v>2154</v>
      </c>
      <c r="E19" s="204">
        <f t="shared" si="3"/>
        <v>243</v>
      </c>
      <c r="F19" s="204">
        <f t="shared" si="3"/>
        <v>1911</v>
      </c>
      <c r="G19" s="204">
        <f t="shared" si="3"/>
        <v>1045</v>
      </c>
      <c r="H19" s="204">
        <f t="shared" si="3"/>
        <v>6</v>
      </c>
      <c r="I19" s="204">
        <f t="shared" si="3"/>
        <v>1039</v>
      </c>
      <c r="J19" s="283" t="b">
        <f>IF(,G19='N 4 aplicatie'!G21,G19='N 4 aplicatie'!G21)</f>
        <v>1</v>
      </c>
      <c r="K19" s="283" t="b">
        <f>IF(,H19='N 4 aplicatie'!H21,H19='N 4 aplicatie'!H21)</f>
        <v>1</v>
      </c>
      <c r="L19" s="283" t="b">
        <f>IF(,I19='N 4 aplicatie'!I21,I19='N 4 aplicatie'!I21)</f>
        <v>1</v>
      </c>
    </row>
  </sheetData>
  <sheetProtection/>
  <mergeCells count="5">
    <mergeCell ref="B3:I3"/>
    <mergeCell ref="B4:I4"/>
    <mergeCell ref="B6:B7"/>
    <mergeCell ref="D6:F6"/>
    <mergeCell ref="G6:I6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91" zoomScaleNormal="91" zoomScalePageLayoutView="0" workbookViewId="0" topLeftCell="A1">
      <selection activeCell="C2" sqref="C2"/>
    </sheetView>
  </sheetViews>
  <sheetFormatPr defaultColWidth="9.140625" defaultRowHeight="12.75"/>
  <cols>
    <col min="1" max="1" width="8.57421875" style="0" customWidth="1"/>
    <col min="2" max="2" width="3.8515625" style="94" customWidth="1"/>
    <col min="3" max="3" width="83.00390625" style="0" customWidth="1"/>
    <col min="4" max="4" width="11.421875" style="0" bestFit="1" customWidth="1"/>
    <col min="5" max="5" width="10.7109375" style="0" customWidth="1"/>
    <col min="6" max="6" width="17.7109375" style="0" customWidth="1"/>
    <col min="7" max="7" width="20.140625" style="0" customWidth="1"/>
    <col min="8" max="8" width="15.8515625" style="0" customWidth="1"/>
    <col min="9" max="9" width="10.7109375" style="0" customWidth="1"/>
    <col min="10" max="10" width="15.8515625" style="0" customWidth="1"/>
  </cols>
  <sheetData>
    <row r="1" spans="3:5" ht="12.75">
      <c r="C1" s="175" t="s">
        <v>113</v>
      </c>
      <c r="D1" s="346"/>
      <c r="E1" s="346"/>
    </row>
    <row r="2" spans="3:5" ht="12.75">
      <c r="C2" s="403" t="s">
        <v>403</v>
      </c>
      <c r="D2" s="346"/>
      <c r="E2" s="346"/>
    </row>
    <row r="3" spans="3:5" ht="12.75">
      <c r="C3" s="581" t="s">
        <v>279</v>
      </c>
      <c r="D3" s="581"/>
      <c r="E3" s="581"/>
    </row>
    <row r="4" spans="3:12" ht="12.75">
      <c r="C4" s="582" t="s">
        <v>121</v>
      </c>
      <c r="D4" s="582"/>
      <c r="E4" s="582"/>
      <c r="F4" s="212"/>
      <c r="G4" s="212"/>
      <c r="H4" s="212"/>
      <c r="I4" s="212"/>
      <c r="J4" s="212"/>
      <c r="K4" s="212"/>
      <c r="L4" s="212"/>
    </row>
    <row r="5" spans="3:12" ht="13.5" thickBot="1">
      <c r="C5" s="582" t="s">
        <v>171</v>
      </c>
      <c r="D5" s="582"/>
      <c r="E5" s="582"/>
      <c r="F5" s="582"/>
      <c r="G5" s="582"/>
      <c r="H5" s="212"/>
      <c r="I5" s="212"/>
      <c r="J5" s="212"/>
      <c r="K5" s="212"/>
      <c r="L5" s="212"/>
    </row>
    <row r="6" spans="4:10" ht="13.5" thickBot="1">
      <c r="D6" s="585"/>
      <c r="E6" s="585"/>
      <c r="H6" s="586" t="s">
        <v>189</v>
      </c>
      <c r="I6" s="587"/>
      <c r="J6" s="588"/>
    </row>
    <row r="7" spans="1:10" ht="51.75" customHeight="1" thickBot="1">
      <c r="A7" s="286" t="s">
        <v>75</v>
      </c>
      <c r="B7" s="287" t="s">
        <v>122</v>
      </c>
      <c r="C7" s="288" t="s">
        <v>109</v>
      </c>
      <c r="D7" s="583" t="s">
        <v>190</v>
      </c>
      <c r="E7" s="584"/>
      <c r="F7" s="289" t="s">
        <v>191</v>
      </c>
      <c r="G7" s="290" t="s">
        <v>114</v>
      </c>
      <c r="H7" s="347" t="s">
        <v>192</v>
      </c>
      <c r="I7" s="348" t="s">
        <v>193</v>
      </c>
      <c r="J7" s="349" t="s">
        <v>194</v>
      </c>
    </row>
    <row r="8" spans="1:10" ht="12.75">
      <c r="A8" s="291" t="s">
        <v>278</v>
      </c>
      <c r="B8" s="292">
        <v>1</v>
      </c>
      <c r="C8" s="293" t="s">
        <v>195</v>
      </c>
      <c r="D8" s="573"/>
      <c r="E8" s="574"/>
      <c r="F8" s="294"/>
      <c r="G8" s="295"/>
      <c r="H8" s="350" t="e">
        <f>F8/D8/G8</f>
        <v>#DIV/0!</v>
      </c>
      <c r="I8" s="351"/>
      <c r="J8" s="296"/>
    </row>
    <row r="9" spans="1:10" ht="13.5" thickBot="1">
      <c r="A9" s="297" t="str">
        <f>$A$8</f>
        <v>Harghita</v>
      </c>
      <c r="B9" s="298">
        <v>2</v>
      </c>
      <c r="C9" s="299" t="s">
        <v>196</v>
      </c>
      <c r="D9" s="575"/>
      <c r="E9" s="576"/>
      <c r="F9" s="300"/>
      <c r="G9" s="301"/>
      <c r="H9" s="352" t="e">
        <f aca="true" t="shared" si="0" ref="H9:H24">F9/D9/G9</f>
        <v>#DIV/0!</v>
      </c>
      <c r="I9" s="353">
        <f>D8+D9</f>
        <v>0</v>
      </c>
      <c r="J9" s="354">
        <f>F8+F9</f>
        <v>0</v>
      </c>
    </row>
    <row r="10" spans="1:10" ht="12.75">
      <c r="A10" s="297" t="str">
        <f aca="true" t="shared" si="1" ref="A10:A24">$A$8</f>
        <v>Harghita</v>
      </c>
      <c r="B10" s="302">
        <v>3</v>
      </c>
      <c r="C10" s="303" t="s">
        <v>197</v>
      </c>
      <c r="D10" s="573"/>
      <c r="E10" s="574"/>
      <c r="F10" s="436"/>
      <c r="G10" s="295"/>
      <c r="H10" s="350" t="e">
        <f t="shared" si="0"/>
        <v>#DIV/0!</v>
      </c>
      <c r="I10" s="351"/>
      <c r="J10" s="296"/>
    </row>
    <row r="11" spans="1:10" ht="13.5" thickBot="1">
      <c r="A11" s="297" t="str">
        <f t="shared" si="1"/>
        <v>Harghita</v>
      </c>
      <c r="B11" s="304">
        <v>4</v>
      </c>
      <c r="C11" s="305" t="s">
        <v>198</v>
      </c>
      <c r="D11" s="575"/>
      <c r="E11" s="576"/>
      <c r="F11" s="437"/>
      <c r="G11" s="301"/>
      <c r="H11" s="352" t="e">
        <f t="shared" si="0"/>
        <v>#DIV/0!</v>
      </c>
      <c r="I11" s="353">
        <f>D10+D11</f>
        <v>0</v>
      </c>
      <c r="J11" s="354">
        <f>F10+F11</f>
        <v>0</v>
      </c>
    </row>
    <row r="12" spans="1:10" ht="12.75">
      <c r="A12" s="297" t="str">
        <f t="shared" si="1"/>
        <v>Harghita</v>
      </c>
      <c r="B12" s="292">
        <v>5</v>
      </c>
      <c r="C12" s="293" t="s">
        <v>372</v>
      </c>
      <c r="D12" s="573"/>
      <c r="E12" s="574"/>
      <c r="F12" s="294"/>
      <c r="G12" s="295"/>
      <c r="H12" s="350" t="e">
        <f t="shared" si="0"/>
        <v>#DIV/0!</v>
      </c>
      <c r="I12" s="351"/>
      <c r="J12" s="296"/>
    </row>
    <row r="13" spans="1:10" ht="12.75">
      <c r="A13" s="297" t="str">
        <f t="shared" si="1"/>
        <v>Harghita</v>
      </c>
      <c r="B13" s="306">
        <v>6</v>
      </c>
      <c r="C13" s="307" t="s">
        <v>373</v>
      </c>
      <c r="D13" s="590"/>
      <c r="E13" s="591"/>
      <c r="F13" s="432"/>
      <c r="G13" s="433"/>
      <c r="H13" s="355" t="e">
        <f t="shared" si="0"/>
        <v>#DIV/0!</v>
      </c>
      <c r="I13" s="356"/>
      <c r="J13" s="308"/>
    </row>
    <row r="14" spans="1:10" ht="13.5" thickBot="1">
      <c r="A14" s="297" t="str">
        <f t="shared" si="1"/>
        <v>Harghita</v>
      </c>
      <c r="B14" s="298">
        <v>7</v>
      </c>
      <c r="C14" s="299" t="s">
        <v>374</v>
      </c>
      <c r="D14" s="575"/>
      <c r="E14" s="576"/>
      <c r="F14" s="300"/>
      <c r="G14" s="301"/>
      <c r="H14" s="352" t="e">
        <f t="shared" si="0"/>
        <v>#DIV/0!</v>
      </c>
      <c r="I14" s="353">
        <f>D12+D13+D14</f>
        <v>0</v>
      </c>
      <c r="J14" s="354">
        <f>F13+F14+F12</f>
        <v>0</v>
      </c>
    </row>
    <row r="15" spans="1:10" ht="12.75">
      <c r="A15" s="297" t="str">
        <f t="shared" si="1"/>
        <v>Harghita</v>
      </c>
      <c r="B15" s="302">
        <v>8</v>
      </c>
      <c r="C15" s="303" t="s">
        <v>199</v>
      </c>
      <c r="D15" s="573"/>
      <c r="E15" s="574"/>
      <c r="F15" s="294"/>
      <c r="G15" s="295"/>
      <c r="H15" s="350" t="e">
        <f t="shared" si="0"/>
        <v>#DIV/0!</v>
      </c>
      <c r="I15" s="351"/>
      <c r="J15" s="296"/>
    </row>
    <row r="16" spans="1:10" ht="12.75">
      <c r="A16" s="297" t="str">
        <f t="shared" si="1"/>
        <v>Harghita</v>
      </c>
      <c r="B16" s="309">
        <v>9</v>
      </c>
      <c r="C16" s="310" t="s">
        <v>200</v>
      </c>
      <c r="D16" s="590"/>
      <c r="E16" s="591"/>
      <c r="F16" s="432"/>
      <c r="G16" s="433"/>
      <c r="H16" s="355" t="e">
        <f t="shared" si="0"/>
        <v>#DIV/0!</v>
      </c>
      <c r="I16" s="356"/>
      <c r="J16" s="308"/>
    </row>
    <row r="17" spans="1:10" ht="13.5" thickBot="1">
      <c r="A17" s="297" t="str">
        <f t="shared" si="1"/>
        <v>Harghita</v>
      </c>
      <c r="B17" s="304">
        <v>10</v>
      </c>
      <c r="C17" s="305" t="s">
        <v>201</v>
      </c>
      <c r="D17" s="575"/>
      <c r="E17" s="576"/>
      <c r="F17" s="300"/>
      <c r="G17" s="301"/>
      <c r="H17" s="352" t="e">
        <f t="shared" si="0"/>
        <v>#DIV/0!</v>
      </c>
      <c r="I17" s="353">
        <f>D15+D16+D17</f>
        <v>0</v>
      </c>
      <c r="J17" s="354">
        <f>F16+F17+F15</f>
        <v>0</v>
      </c>
    </row>
    <row r="18" spans="1:10" ht="13.5" thickBot="1">
      <c r="A18" s="297" t="str">
        <f t="shared" si="1"/>
        <v>Harghita</v>
      </c>
      <c r="B18" s="311">
        <v>11</v>
      </c>
      <c r="C18" s="312" t="s">
        <v>202</v>
      </c>
      <c r="D18" s="589"/>
      <c r="E18" s="578"/>
      <c r="F18" s="438"/>
      <c r="G18" s="313"/>
      <c r="H18" s="357" t="e">
        <f t="shared" si="0"/>
        <v>#DIV/0!</v>
      </c>
      <c r="I18" s="358">
        <f>D18</f>
        <v>0</v>
      </c>
      <c r="J18" s="359">
        <f>F18</f>
        <v>0</v>
      </c>
    </row>
    <row r="19" spans="1:10" ht="13.5" thickBot="1">
      <c r="A19" s="297" t="str">
        <f t="shared" si="1"/>
        <v>Harghita</v>
      </c>
      <c r="B19" s="314">
        <v>12</v>
      </c>
      <c r="C19" s="315" t="s">
        <v>203</v>
      </c>
      <c r="D19" s="577"/>
      <c r="E19" s="578"/>
      <c r="F19" s="438"/>
      <c r="G19" s="313"/>
      <c r="H19" s="357" t="e">
        <f t="shared" si="0"/>
        <v>#DIV/0!</v>
      </c>
      <c r="I19" s="358">
        <f>D19</f>
        <v>0</v>
      </c>
      <c r="J19" s="360">
        <f>F19</f>
        <v>0</v>
      </c>
    </row>
    <row r="20" spans="1:10" ht="34.5" thickBot="1">
      <c r="A20" s="297" t="str">
        <f t="shared" si="1"/>
        <v>Harghita</v>
      </c>
      <c r="B20" s="316">
        <v>13</v>
      </c>
      <c r="C20" s="317" t="s">
        <v>116</v>
      </c>
      <c r="D20" s="439" t="s">
        <v>117</v>
      </c>
      <c r="E20" s="439" t="s">
        <v>115</v>
      </c>
      <c r="F20" s="579"/>
      <c r="G20" s="580"/>
      <c r="H20" s="361"/>
      <c r="I20" s="362"/>
      <c r="J20" s="318"/>
    </row>
    <row r="21" spans="1:10" ht="12.75">
      <c r="A21" s="297" t="str">
        <f t="shared" si="1"/>
        <v>Harghita</v>
      </c>
      <c r="B21" s="306">
        <v>14</v>
      </c>
      <c r="C21" s="307" t="s">
        <v>204</v>
      </c>
      <c r="D21" s="431"/>
      <c r="E21" s="431"/>
      <c r="F21" s="435"/>
      <c r="G21" s="434"/>
      <c r="H21" s="350" t="e">
        <f>F21/D21/G21</f>
        <v>#DIV/0!</v>
      </c>
      <c r="I21" s="351"/>
      <c r="J21" s="296"/>
    </row>
    <row r="22" spans="1:10" ht="12.75">
      <c r="A22" s="297" t="str">
        <f t="shared" si="1"/>
        <v>Harghita</v>
      </c>
      <c r="B22" s="309">
        <v>15</v>
      </c>
      <c r="C22" s="310" t="s">
        <v>205</v>
      </c>
      <c r="D22" s="431"/>
      <c r="E22" s="431"/>
      <c r="F22" s="432"/>
      <c r="G22" s="433"/>
      <c r="H22" s="355" t="e">
        <f t="shared" si="0"/>
        <v>#DIV/0!</v>
      </c>
      <c r="I22" s="356"/>
      <c r="J22" s="308"/>
    </row>
    <row r="23" spans="1:10" ht="13.5" thickBot="1">
      <c r="A23" s="297" t="str">
        <f t="shared" si="1"/>
        <v>Harghita</v>
      </c>
      <c r="B23" s="306">
        <v>16</v>
      </c>
      <c r="C23" s="307" t="s">
        <v>206</v>
      </c>
      <c r="D23" s="431"/>
      <c r="E23" s="431"/>
      <c r="F23" s="432"/>
      <c r="G23" s="433"/>
      <c r="H23" s="355" t="e">
        <f t="shared" si="0"/>
        <v>#DIV/0!</v>
      </c>
      <c r="I23" s="356"/>
      <c r="J23" s="308"/>
    </row>
    <row r="24" spans="1:10" ht="13.5" thickBot="1">
      <c r="A24" s="319" t="str">
        <f t="shared" si="1"/>
        <v>Harghita</v>
      </c>
      <c r="B24" s="304">
        <v>17</v>
      </c>
      <c r="C24" s="305" t="s">
        <v>207</v>
      </c>
      <c r="D24" s="320"/>
      <c r="E24" s="320"/>
      <c r="F24" s="407"/>
      <c r="G24" s="313"/>
      <c r="H24" s="352" t="e">
        <f t="shared" si="0"/>
        <v>#DIV/0!</v>
      </c>
      <c r="I24" s="353">
        <f>E23+E24+E22+E21</f>
        <v>0</v>
      </c>
      <c r="J24" s="354">
        <f>F23+F24+F22+F21</f>
        <v>0</v>
      </c>
    </row>
    <row r="25" spans="1:10" ht="13.5" thickBot="1">
      <c r="A25" s="321"/>
      <c r="B25" s="322">
        <v>18</v>
      </c>
      <c r="C25" s="406" t="s">
        <v>348</v>
      </c>
      <c r="D25" s="420"/>
      <c r="E25" s="440"/>
      <c r="F25" s="323">
        <f>F8+F9+F10+F11+F12+F13+F14+F15+F16+F17+F18+F19+F21+F22+F23+F24</f>
        <v>0</v>
      </c>
      <c r="G25" s="324"/>
      <c r="H25" s="362"/>
      <c r="I25" s="325"/>
      <c r="J25" s="326">
        <f>J8+J9+J10+J11+J12+J13+J14+J15+J16+J17+J18+J19+J21+J22+J23+J24</f>
        <v>0</v>
      </c>
    </row>
    <row r="26" spans="2:9" ht="12.75">
      <c r="B26" s="363" t="s">
        <v>118</v>
      </c>
      <c r="E26" s="363"/>
      <c r="F26" s="392"/>
      <c r="G26" s="363"/>
      <c r="H26" s="363"/>
      <c r="I26" s="363"/>
    </row>
    <row r="27" spans="2:9" ht="12.75">
      <c r="B27" s="363" t="s">
        <v>280</v>
      </c>
      <c r="E27" s="363"/>
      <c r="F27" s="363"/>
      <c r="G27" s="363"/>
      <c r="H27" s="363"/>
      <c r="I27" s="363"/>
    </row>
    <row r="28" spans="2:9" ht="12.75">
      <c r="B28" s="363" t="s">
        <v>172</v>
      </c>
      <c r="E28" s="363"/>
      <c r="F28" s="363"/>
      <c r="G28" s="363"/>
      <c r="H28" s="363"/>
      <c r="I28" s="363"/>
    </row>
    <row r="29" spans="2:8" ht="12.75">
      <c r="B29" s="363" t="s">
        <v>119</v>
      </c>
      <c r="D29" s="363"/>
      <c r="E29" s="363"/>
      <c r="H29" s="424"/>
    </row>
    <row r="30" spans="2:9" ht="12.75">
      <c r="B30" s="363" t="s">
        <v>120</v>
      </c>
      <c r="E30" s="363"/>
      <c r="F30" s="363"/>
      <c r="G30" s="363"/>
      <c r="H30" s="363"/>
      <c r="I30" s="363"/>
    </row>
    <row r="31" spans="4:5" ht="12.75">
      <c r="D31" s="210"/>
      <c r="E31" s="210"/>
    </row>
    <row r="32" spans="3:5" ht="12.75">
      <c r="C32" s="327"/>
      <c r="D32" s="210"/>
      <c r="E32" s="210"/>
    </row>
    <row r="33" spans="3:5" ht="12.75">
      <c r="C33" s="487" t="s">
        <v>401</v>
      </c>
      <c r="D33" s="210"/>
      <c r="E33" s="210"/>
    </row>
    <row r="34" spans="4:5" ht="12.75">
      <c r="D34" s="210"/>
      <c r="E34" s="210"/>
    </row>
  </sheetData>
  <sheetProtection/>
  <mergeCells count="19">
    <mergeCell ref="H6:J6"/>
    <mergeCell ref="D11:E11"/>
    <mergeCell ref="D10:E10"/>
    <mergeCell ref="D12:E12"/>
    <mergeCell ref="D18:E18"/>
    <mergeCell ref="D15:E15"/>
    <mergeCell ref="D17:E17"/>
    <mergeCell ref="D16:E16"/>
    <mergeCell ref="D13:E13"/>
    <mergeCell ref="D14:E14"/>
    <mergeCell ref="D8:E8"/>
    <mergeCell ref="D9:E9"/>
    <mergeCell ref="D19:E19"/>
    <mergeCell ref="F20:G20"/>
    <mergeCell ref="C3:E3"/>
    <mergeCell ref="C4:E4"/>
    <mergeCell ref="D7:E7"/>
    <mergeCell ref="D6:E6"/>
    <mergeCell ref="C5:G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1"/>
  <sheetViews>
    <sheetView zoomScale="90" zoomScaleNormal="90" zoomScalePageLayoutView="0" workbookViewId="0" topLeftCell="A1">
      <selection activeCell="B77" sqref="B77:O80"/>
    </sheetView>
  </sheetViews>
  <sheetFormatPr defaultColWidth="9.140625" defaultRowHeight="12.75"/>
  <cols>
    <col min="1" max="1" width="11.421875" style="0" customWidth="1"/>
    <col min="2" max="2" width="21.8515625" style="0" customWidth="1"/>
    <col min="3" max="3" width="16.8515625" style="471" bestFit="1" customWidth="1"/>
    <col min="10" max="10" width="21.8515625" style="0" customWidth="1"/>
    <col min="11" max="11" width="16.140625" style="0" customWidth="1"/>
    <col min="12" max="12" width="15.28125" style="0" customWidth="1"/>
    <col min="13" max="13" width="12.421875" style="0" customWidth="1"/>
    <col min="14" max="14" width="13.57421875" style="0" customWidth="1"/>
    <col min="15" max="15" width="11.421875" style="0" customWidth="1"/>
    <col min="16" max="16" width="13.28125" style="0" customWidth="1"/>
    <col min="17" max="17" width="9.8515625" style="0" bestFit="1" customWidth="1"/>
    <col min="18" max="18" width="11.00390625" style="0" customWidth="1"/>
  </cols>
  <sheetData>
    <row r="1" spans="1:21" ht="12.75">
      <c r="A1" s="365"/>
      <c r="B1" s="366" t="s">
        <v>395</v>
      </c>
      <c r="C1" s="472"/>
      <c r="D1" s="365"/>
      <c r="E1" s="365"/>
      <c r="F1" s="365"/>
      <c r="G1" s="365"/>
      <c r="H1" s="365"/>
      <c r="I1" s="365"/>
      <c r="J1" s="365"/>
      <c r="K1" s="394"/>
      <c r="L1" s="394"/>
      <c r="M1" s="394"/>
      <c r="N1" s="394"/>
      <c r="O1" s="394"/>
      <c r="P1" s="394"/>
      <c r="Q1" s="394"/>
      <c r="R1" s="394"/>
      <c r="S1" s="394"/>
      <c r="T1" s="365"/>
      <c r="U1" s="365"/>
    </row>
    <row r="2" spans="1:21" ht="12.75">
      <c r="A2" s="365"/>
      <c r="B2" s="368" t="s">
        <v>72</v>
      </c>
      <c r="C2" s="463" t="s">
        <v>412</v>
      </c>
      <c r="D2" s="369"/>
      <c r="E2" s="365"/>
      <c r="F2" s="365"/>
      <c r="G2" s="365"/>
      <c r="H2" s="365"/>
      <c r="I2" s="365"/>
      <c r="J2" s="365"/>
      <c r="K2" s="394"/>
      <c r="L2" s="394"/>
      <c r="M2" s="394"/>
      <c r="N2" s="394"/>
      <c r="O2" s="394"/>
      <c r="P2" s="394"/>
      <c r="Q2" s="394"/>
      <c r="R2" s="394"/>
      <c r="S2" s="394"/>
      <c r="T2" s="365"/>
      <c r="U2" s="365"/>
    </row>
    <row r="3" spans="1:21" ht="12.75" customHeight="1">
      <c r="A3" s="455"/>
      <c r="B3" s="600" t="s">
        <v>396</v>
      </c>
      <c r="C3" s="600"/>
      <c r="D3" s="600"/>
      <c r="E3" s="600"/>
      <c r="F3" s="600"/>
      <c r="G3" s="600"/>
      <c r="H3" s="600"/>
      <c r="I3" s="600"/>
      <c r="J3" s="600"/>
      <c r="K3" s="395"/>
      <c r="L3" s="395"/>
      <c r="M3" s="395"/>
      <c r="N3" s="395"/>
      <c r="O3" s="395"/>
      <c r="P3" s="395"/>
      <c r="Q3" s="395"/>
      <c r="R3" s="395"/>
      <c r="S3" s="395"/>
      <c r="T3" s="370"/>
      <c r="U3" s="370"/>
    </row>
    <row r="4" spans="1:21" ht="12.75">
      <c r="A4" s="456"/>
      <c r="B4" s="601"/>
      <c r="C4" s="601"/>
      <c r="D4" s="601"/>
      <c r="E4" s="601"/>
      <c r="F4" s="371"/>
      <c r="G4" s="371"/>
      <c r="H4" s="371"/>
      <c r="I4" s="371"/>
      <c r="J4" s="372"/>
      <c r="K4" s="602" t="s">
        <v>173</v>
      </c>
      <c r="L4" s="603"/>
      <c r="M4" s="603"/>
      <c r="N4" s="603"/>
      <c r="O4" s="603"/>
      <c r="P4" s="603"/>
      <c r="Q4" s="603"/>
      <c r="R4" s="603"/>
      <c r="S4" s="603"/>
      <c r="T4" s="604"/>
      <c r="U4" s="367"/>
    </row>
    <row r="5" spans="1:21" ht="12.75" customHeight="1">
      <c r="A5" s="592" t="s">
        <v>131</v>
      </c>
      <c r="B5" s="594" t="s">
        <v>277</v>
      </c>
      <c r="C5" s="605" t="s">
        <v>123</v>
      </c>
      <c r="D5" s="607" t="s">
        <v>132</v>
      </c>
      <c r="E5" s="608"/>
      <c r="F5" s="609"/>
      <c r="G5" s="610" t="s">
        <v>157</v>
      </c>
      <c r="H5" s="611"/>
      <c r="I5" s="612"/>
      <c r="J5" s="613" t="s">
        <v>135</v>
      </c>
      <c r="K5" s="598" t="s">
        <v>386</v>
      </c>
      <c r="L5" s="599" t="s">
        <v>387</v>
      </c>
      <c r="M5" s="599" t="s">
        <v>388</v>
      </c>
      <c r="N5" s="441"/>
      <c r="O5" s="441"/>
      <c r="P5" s="441"/>
      <c r="Q5" s="441"/>
      <c r="R5" s="441"/>
      <c r="S5" s="441"/>
      <c r="T5" s="596" t="s">
        <v>136</v>
      </c>
      <c r="U5" s="596" t="s">
        <v>137</v>
      </c>
    </row>
    <row r="6" spans="1:21" ht="85.5" customHeight="1">
      <c r="A6" s="593"/>
      <c r="B6" s="595"/>
      <c r="C6" s="606"/>
      <c r="D6" s="373" t="s">
        <v>281</v>
      </c>
      <c r="E6" s="374" t="s">
        <v>83</v>
      </c>
      <c r="F6" s="374" t="s">
        <v>84</v>
      </c>
      <c r="G6" s="375" t="s">
        <v>282</v>
      </c>
      <c r="H6" s="376" t="s">
        <v>133</v>
      </c>
      <c r="I6" s="376" t="s">
        <v>134</v>
      </c>
      <c r="J6" s="614"/>
      <c r="K6" s="598"/>
      <c r="L6" s="599"/>
      <c r="M6" s="599"/>
      <c r="N6" s="443" t="s">
        <v>379</v>
      </c>
      <c r="O6" s="442" t="s">
        <v>380</v>
      </c>
      <c r="P6" s="443" t="s">
        <v>381</v>
      </c>
      <c r="Q6" s="443" t="s">
        <v>394</v>
      </c>
      <c r="R6" s="443" t="s">
        <v>382</v>
      </c>
      <c r="S6" s="443" t="s">
        <v>383</v>
      </c>
      <c r="T6" s="597"/>
      <c r="U6" s="597"/>
    </row>
    <row r="7" spans="1:21" ht="12.75">
      <c r="A7" s="377">
        <v>0</v>
      </c>
      <c r="B7" s="377">
        <v>1</v>
      </c>
      <c r="C7" s="464">
        <v>2</v>
      </c>
      <c r="D7" s="377" t="s">
        <v>125</v>
      </c>
      <c r="E7" s="377">
        <v>4</v>
      </c>
      <c r="F7" s="377">
        <v>5</v>
      </c>
      <c r="G7" s="377" t="s">
        <v>126</v>
      </c>
      <c r="H7" s="377">
        <v>7</v>
      </c>
      <c r="I7" s="377">
        <v>8</v>
      </c>
      <c r="J7" s="378" t="s">
        <v>127</v>
      </c>
      <c r="K7" s="393" t="s">
        <v>397</v>
      </c>
      <c r="L7" s="393">
        <v>11</v>
      </c>
      <c r="M7" s="393">
        <v>12</v>
      </c>
      <c r="N7" s="393" t="s">
        <v>398</v>
      </c>
      <c r="O7" s="393">
        <v>14</v>
      </c>
      <c r="P7" s="393">
        <v>15</v>
      </c>
      <c r="Q7" s="393">
        <v>16</v>
      </c>
      <c r="R7" s="393">
        <v>17</v>
      </c>
      <c r="S7" s="393">
        <v>18</v>
      </c>
      <c r="T7" s="393">
        <v>19</v>
      </c>
      <c r="U7" s="379">
        <v>20</v>
      </c>
    </row>
    <row r="8" spans="1:21" ht="12.75">
      <c r="A8" s="374">
        <v>1</v>
      </c>
      <c r="B8" s="374" t="s">
        <v>277</v>
      </c>
      <c r="C8" s="466" t="s">
        <v>211</v>
      </c>
      <c r="D8" s="380">
        <f aca="true" t="shared" si="0" ref="D8:D60">E8+F8</f>
        <v>93</v>
      </c>
      <c r="E8" s="364">
        <v>33</v>
      </c>
      <c r="F8" s="364">
        <v>60</v>
      </c>
      <c r="G8" s="380">
        <f>H8+I8</f>
        <v>246</v>
      </c>
      <c r="H8" s="364">
        <v>32</v>
      </c>
      <c r="I8" s="364">
        <v>214</v>
      </c>
      <c r="J8" s="381">
        <f aca="true" t="shared" si="1" ref="J8:J22">D8+G8</f>
        <v>339</v>
      </c>
      <c r="K8" s="397">
        <f>L8+M8</f>
        <v>7510296</v>
      </c>
      <c r="L8" s="454">
        <v>3197349</v>
      </c>
      <c r="M8" s="397">
        <v>4312947</v>
      </c>
      <c r="N8" s="457">
        <f>O8+P8+Q8+R8+S8</f>
        <v>3197349</v>
      </c>
      <c r="O8" s="428">
        <v>2691639</v>
      </c>
      <c r="P8" s="428">
        <v>0</v>
      </c>
      <c r="Q8" s="428">
        <v>67285</v>
      </c>
      <c r="R8" s="428">
        <v>329675</v>
      </c>
      <c r="S8" s="397">
        <v>108750</v>
      </c>
      <c r="T8" s="428">
        <v>0</v>
      </c>
      <c r="U8" s="382"/>
    </row>
    <row r="9" spans="1:21" ht="12.75">
      <c r="A9" s="458">
        <v>2</v>
      </c>
      <c r="B9" s="383" t="str">
        <f>B8</f>
        <v>HARGHITA</v>
      </c>
      <c r="C9" s="466" t="s">
        <v>212</v>
      </c>
      <c r="D9" s="380">
        <f t="shared" si="0"/>
        <v>132</v>
      </c>
      <c r="E9" s="364">
        <v>27</v>
      </c>
      <c r="F9" s="364">
        <v>105</v>
      </c>
      <c r="G9" s="380">
        <f aca="true" t="shared" si="2" ref="G9:G72">H9+I9</f>
        <v>195</v>
      </c>
      <c r="H9" s="364">
        <v>41</v>
      </c>
      <c r="I9" s="364">
        <v>154</v>
      </c>
      <c r="J9" s="381">
        <f t="shared" si="1"/>
        <v>327</v>
      </c>
      <c r="K9" s="397">
        <f aca="true" t="shared" si="3" ref="K9:K72">L9+M9</f>
        <v>7763157</v>
      </c>
      <c r="L9" s="397">
        <v>4281680</v>
      </c>
      <c r="M9" s="397">
        <v>3481477</v>
      </c>
      <c r="N9" s="457">
        <f>O9+P9+Q9+R9+S9</f>
        <v>4281680</v>
      </c>
      <c r="O9" s="428">
        <v>4187573</v>
      </c>
      <c r="P9" s="428">
        <v>0</v>
      </c>
      <c r="Q9" s="428">
        <v>94107</v>
      </c>
      <c r="R9" s="428">
        <v>0</v>
      </c>
      <c r="S9" s="428">
        <v>0</v>
      </c>
      <c r="T9" s="428">
        <v>0</v>
      </c>
      <c r="U9" s="382"/>
    </row>
    <row r="10" spans="1:21" ht="12.75">
      <c r="A10" s="374">
        <v>3</v>
      </c>
      <c r="B10" s="383" t="str">
        <f aca="true" t="shared" si="4" ref="B10:B73">B9</f>
        <v>HARGHITA</v>
      </c>
      <c r="C10" s="467" t="s">
        <v>213</v>
      </c>
      <c r="D10" s="380">
        <f t="shared" si="0"/>
        <v>1</v>
      </c>
      <c r="E10" s="364">
        <v>1</v>
      </c>
      <c r="F10" s="364">
        <v>0</v>
      </c>
      <c r="G10" s="380">
        <f>H10+I10</f>
        <v>15</v>
      </c>
      <c r="H10" s="364">
        <v>3</v>
      </c>
      <c r="I10" s="364">
        <v>12</v>
      </c>
      <c r="J10" s="381">
        <f t="shared" si="1"/>
        <v>16</v>
      </c>
      <c r="K10" s="397">
        <f t="shared" si="3"/>
        <v>299608</v>
      </c>
      <c r="L10" s="397">
        <v>40936</v>
      </c>
      <c r="M10" s="397">
        <v>258672</v>
      </c>
      <c r="N10" s="457">
        <f aca="true" t="shared" si="5" ref="N10:N72">O10+P10+Q10+R10+S10</f>
        <v>40936</v>
      </c>
      <c r="O10" s="429">
        <v>27663</v>
      </c>
      <c r="P10" s="429">
        <v>6789</v>
      </c>
      <c r="Q10" s="429">
        <v>870</v>
      </c>
      <c r="R10" s="429">
        <v>4164</v>
      </c>
      <c r="S10" s="428">
        <v>1450</v>
      </c>
      <c r="T10" s="428">
        <v>0</v>
      </c>
      <c r="U10" s="382"/>
    </row>
    <row r="11" spans="1:21" ht="12.75">
      <c r="A11" s="458">
        <v>4</v>
      </c>
      <c r="B11" s="383" t="str">
        <f>B10</f>
        <v>HARGHITA</v>
      </c>
      <c r="C11" s="467" t="s">
        <v>214</v>
      </c>
      <c r="D11" s="380">
        <f t="shared" si="0"/>
        <v>42</v>
      </c>
      <c r="E11" s="364">
        <v>6</v>
      </c>
      <c r="F11" s="364">
        <v>36</v>
      </c>
      <c r="G11" s="380">
        <f t="shared" si="2"/>
        <v>28</v>
      </c>
      <c r="H11" s="364">
        <v>2</v>
      </c>
      <c r="I11" s="364">
        <v>26</v>
      </c>
      <c r="J11" s="381">
        <f t="shared" si="1"/>
        <v>70</v>
      </c>
      <c r="K11" s="397">
        <f t="shared" si="3"/>
        <v>2245688</v>
      </c>
      <c r="L11" s="454">
        <v>1632210</v>
      </c>
      <c r="M11" s="397">
        <v>613478</v>
      </c>
      <c r="N11" s="457">
        <f t="shared" si="5"/>
        <v>1632210</v>
      </c>
      <c r="O11" s="486">
        <v>1419443</v>
      </c>
      <c r="P11" s="428">
        <v>0</v>
      </c>
      <c r="Q11" s="428">
        <v>33700</v>
      </c>
      <c r="R11" s="428">
        <v>123967</v>
      </c>
      <c r="S11" s="428">
        <v>55100</v>
      </c>
      <c r="T11" s="428">
        <v>0</v>
      </c>
      <c r="U11" s="384"/>
    </row>
    <row r="12" spans="1:21" ht="12.75">
      <c r="A12" s="374">
        <v>5</v>
      </c>
      <c r="B12" s="383" t="str">
        <f>B11</f>
        <v>HARGHITA</v>
      </c>
      <c r="C12" s="466" t="s">
        <v>215</v>
      </c>
      <c r="D12" s="380">
        <f t="shared" si="0"/>
        <v>3</v>
      </c>
      <c r="E12" s="364">
        <v>1</v>
      </c>
      <c r="F12" s="364">
        <v>2</v>
      </c>
      <c r="G12" s="380">
        <f>H12+I12</f>
        <v>25</v>
      </c>
      <c r="H12" s="364">
        <v>1</v>
      </c>
      <c r="I12" s="364">
        <v>24</v>
      </c>
      <c r="J12" s="381">
        <f t="shared" si="1"/>
        <v>28</v>
      </c>
      <c r="K12" s="397">
        <f t="shared" si="3"/>
        <v>521247</v>
      </c>
      <c r="L12" s="397">
        <v>136911</v>
      </c>
      <c r="M12" s="397">
        <v>384336</v>
      </c>
      <c r="N12" s="457">
        <f t="shared" si="5"/>
        <v>136911</v>
      </c>
      <c r="O12" s="428">
        <v>114488</v>
      </c>
      <c r="P12" s="428">
        <v>0</v>
      </c>
      <c r="Q12" s="428">
        <v>2883</v>
      </c>
      <c r="R12" s="428">
        <v>13740</v>
      </c>
      <c r="S12" s="428">
        <v>5800</v>
      </c>
      <c r="T12" s="428">
        <v>0</v>
      </c>
      <c r="U12" s="382"/>
    </row>
    <row r="13" spans="1:21" ht="12.75">
      <c r="A13" s="458">
        <v>6</v>
      </c>
      <c r="B13" s="383" t="str">
        <f t="shared" si="4"/>
        <v>HARGHITA</v>
      </c>
      <c r="C13" s="466" t="s">
        <v>216</v>
      </c>
      <c r="D13" s="380">
        <f t="shared" si="0"/>
        <v>27</v>
      </c>
      <c r="E13" s="364">
        <v>5</v>
      </c>
      <c r="F13" s="364">
        <v>22</v>
      </c>
      <c r="G13" s="380">
        <f>H13+I13</f>
        <v>50</v>
      </c>
      <c r="H13" s="364">
        <v>5</v>
      </c>
      <c r="I13" s="364">
        <v>45</v>
      </c>
      <c r="J13" s="381">
        <f t="shared" si="1"/>
        <v>77</v>
      </c>
      <c r="K13" s="397">
        <f t="shared" si="3"/>
        <v>1939346</v>
      </c>
      <c r="L13" s="397">
        <v>1166746</v>
      </c>
      <c r="M13" s="397">
        <v>772600</v>
      </c>
      <c r="N13" s="457">
        <f t="shared" si="5"/>
        <v>1166746</v>
      </c>
      <c r="O13" s="428">
        <v>1026876</v>
      </c>
      <c r="P13" s="428">
        <v>0</v>
      </c>
      <c r="Q13" s="428">
        <v>24165</v>
      </c>
      <c r="R13" s="428">
        <v>115705</v>
      </c>
      <c r="S13" s="428">
        <v>0</v>
      </c>
      <c r="T13" s="428">
        <v>0</v>
      </c>
      <c r="U13" s="382"/>
    </row>
    <row r="14" spans="1:21" ht="12.75">
      <c r="A14" s="374">
        <v>7</v>
      </c>
      <c r="B14" s="383" t="str">
        <f t="shared" si="4"/>
        <v>HARGHITA</v>
      </c>
      <c r="C14" s="466" t="s">
        <v>217</v>
      </c>
      <c r="D14" s="380">
        <f t="shared" si="0"/>
        <v>34</v>
      </c>
      <c r="E14" s="364">
        <v>15</v>
      </c>
      <c r="F14" s="364">
        <v>19</v>
      </c>
      <c r="G14" s="380">
        <f t="shared" si="2"/>
        <v>160</v>
      </c>
      <c r="H14" s="364">
        <v>12</v>
      </c>
      <c r="I14" s="364">
        <v>148</v>
      </c>
      <c r="J14" s="381">
        <f t="shared" si="1"/>
        <v>194</v>
      </c>
      <c r="K14" s="397">
        <f t="shared" si="3"/>
        <v>4073989</v>
      </c>
      <c r="L14" s="397">
        <v>1362301</v>
      </c>
      <c r="M14" s="397">
        <v>2711688</v>
      </c>
      <c r="N14" s="457">
        <f t="shared" si="5"/>
        <v>1362301</v>
      </c>
      <c r="O14" s="428">
        <v>1148419</v>
      </c>
      <c r="P14" s="428">
        <v>0</v>
      </c>
      <c r="Q14" s="428">
        <v>28892</v>
      </c>
      <c r="R14" s="428">
        <v>134204</v>
      </c>
      <c r="S14" s="428">
        <v>50786</v>
      </c>
      <c r="T14" s="428">
        <v>0</v>
      </c>
      <c r="U14" s="382"/>
    </row>
    <row r="15" spans="1:21" ht="12.75">
      <c r="A15" s="458">
        <v>8</v>
      </c>
      <c r="B15" s="383" t="str">
        <f t="shared" si="4"/>
        <v>HARGHITA</v>
      </c>
      <c r="C15" s="467" t="s">
        <v>218</v>
      </c>
      <c r="D15" s="380">
        <f t="shared" si="0"/>
        <v>87</v>
      </c>
      <c r="E15" s="364">
        <v>22</v>
      </c>
      <c r="F15" s="364">
        <v>65</v>
      </c>
      <c r="G15" s="380">
        <f t="shared" si="2"/>
        <v>81</v>
      </c>
      <c r="H15" s="364">
        <v>3</v>
      </c>
      <c r="I15" s="364">
        <v>78</v>
      </c>
      <c r="J15" s="381">
        <f t="shared" si="1"/>
        <v>168</v>
      </c>
      <c r="K15" s="397">
        <f t="shared" si="3"/>
        <v>4481716</v>
      </c>
      <c r="L15" s="397">
        <v>3045332</v>
      </c>
      <c r="M15" s="397">
        <v>1436384</v>
      </c>
      <c r="N15" s="457">
        <f t="shared" si="5"/>
        <v>3045332</v>
      </c>
      <c r="O15" s="428">
        <v>2575668</v>
      </c>
      <c r="P15" s="428">
        <v>0</v>
      </c>
      <c r="Q15" s="428">
        <v>64723</v>
      </c>
      <c r="R15" s="428">
        <v>297601</v>
      </c>
      <c r="S15" s="428">
        <v>107340</v>
      </c>
      <c r="T15" s="428">
        <v>0</v>
      </c>
      <c r="U15" s="382"/>
    </row>
    <row r="16" spans="1:21" ht="12.75">
      <c r="A16" s="374">
        <v>9</v>
      </c>
      <c r="B16" s="383" t="str">
        <f t="shared" si="4"/>
        <v>HARGHITA</v>
      </c>
      <c r="C16" s="467" t="s">
        <v>219</v>
      </c>
      <c r="D16" s="380">
        <f t="shared" si="0"/>
        <v>43</v>
      </c>
      <c r="E16" s="364">
        <v>9</v>
      </c>
      <c r="F16" s="364">
        <v>34</v>
      </c>
      <c r="G16" s="380">
        <f t="shared" si="2"/>
        <v>51</v>
      </c>
      <c r="H16" s="364">
        <v>4</v>
      </c>
      <c r="I16" s="364">
        <v>47</v>
      </c>
      <c r="J16" s="381">
        <f t="shared" si="1"/>
        <v>94</v>
      </c>
      <c r="K16" s="397">
        <f t="shared" si="3"/>
        <v>2308380</v>
      </c>
      <c r="L16" s="397">
        <v>1380726</v>
      </c>
      <c r="M16" s="397">
        <v>927654</v>
      </c>
      <c r="N16" s="457">
        <f t="shared" si="5"/>
        <v>1380726</v>
      </c>
      <c r="O16" s="428">
        <v>1272050</v>
      </c>
      <c r="P16" s="428">
        <v>78295</v>
      </c>
      <c r="Q16" s="428">
        <v>30381</v>
      </c>
      <c r="R16" s="428">
        <v>0</v>
      </c>
      <c r="S16" s="428">
        <v>0</v>
      </c>
      <c r="T16" s="428">
        <v>0</v>
      </c>
      <c r="U16" s="382"/>
    </row>
    <row r="17" spans="1:21" ht="12.75">
      <c r="A17" s="458">
        <v>10</v>
      </c>
      <c r="B17" s="383" t="str">
        <f t="shared" si="4"/>
        <v>HARGHITA</v>
      </c>
      <c r="C17" s="465" t="s">
        <v>220</v>
      </c>
      <c r="D17" s="380">
        <f t="shared" si="0"/>
        <v>27</v>
      </c>
      <c r="E17" s="364">
        <v>0</v>
      </c>
      <c r="F17" s="364">
        <v>27</v>
      </c>
      <c r="G17" s="380">
        <f t="shared" si="2"/>
        <v>5</v>
      </c>
      <c r="H17" s="364">
        <v>0</v>
      </c>
      <c r="I17" s="364">
        <v>5</v>
      </c>
      <c r="J17" s="381">
        <f t="shared" si="1"/>
        <v>32</v>
      </c>
      <c r="K17" s="397">
        <f t="shared" si="3"/>
        <v>869715</v>
      </c>
      <c r="L17" s="397">
        <v>794344</v>
      </c>
      <c r="M17" s="397">
        <v>75371</v>
      </c>
      <c r="N17" s="457">
        <f t="shared" si="5"/>
        <v>794344</v>
      </c>
      <c r="O17" s="428">
        <v>738878</v>
      </c>
      <c r="P17" s="428">
        <v>0</v>
      </c>
      <c r="Q17" s="428">
        <v>17482</v>
      </c>
      <c r="R17" s="428">
        <v>37984</v>
      </c>
      <c r="S17" s="428">
        <v>0</v>
      </c>
      <c r="T17" s="448">
        <v>0</v>
      </c>
      <c r="U17" s="382"/>
    </row>
    <row r="18" spans="1:21" ht="12.75">
      <c r="A18" s="374">
        <v>11</v>
      </c>
      <c r="B18" s="383" t="str">
        <f t="shared" si="4"/>
        <v>HARGHITA</v>
      </c>
      <c r="C18" s="467" t="s">
        <v>221</v>
      </c>
      <c r="D18" s="380">
        <f t="shared" si="0"/>
        <v>21</v>
      </c>
      <c r="E18" s="364">
        <v>3</v>
      </c>
      <c r="F18" s="364">
        <v>18</v>
      </c>
      <c r="G18" s="380">
        <f t="shared" si="2"/>
        <v>7</v>
      </c>
      <c r="H18" s="364">
        <v>2</v>
      </c>
      <c r="I18" s="364">
        <v>5</v>
      </c>
      <c r="J18" s="381">
        <f t="shared" si="1"/>
        <v>28</v>
      </c>
      <c r="K18" s="397">
        <f t="shared" si="3"/>
        <v>774446</v>
      </c>
      <c r="L18" s="397">
        <v>589401</v>
      </c>
      <c r="M18" s="397">
        <v>185045</v>
      </c>
      <c r="N18" s="457">
        <f t="shared" si="5"/>
        <v>589401</v>
      </c>
      <c r="O18" s="428">
        <v>509005</v>
      </c>
      <c r="P18" s="428">
        <v>0</v>
      </c>
      <c r="Q18" s="428">
        <v>12968</v>
      </c>
      <c r="R18" s="428">
        <v>67428</v>
      </c>
      <c r="S18" s="428">
        <v>0</v>
      </c>
      <c r="T18" s="428">
        <v>0</v>
      </c>
      <c r="U18" s="382"/>
    </row>
    <row r="19" spans="1:21" ht="12.75">
      <c r="A19" s="458">
        <v>12</v>
      </c>
      <c r="B19" s="383" t="str">
        <f t="shared" si="4"/>
        <v>HARGHITA</v>
      </c>
      <c r="C19" s="465" t="s">
        <v>222</v>
      </c>
      <c r="D19" s="380">
        <f t="shared" si="0"/>
        <v>24</v>
      </c>
      <c r="E19" s="364">
        <v>2</v>
      </c>
      <c r="F19" s="364">
        <v>22</v>
      </c>
      <c r="G19" s="380">
        <f t="shared" si="2"/>
        <v>17</v>
      </c>
      <c r="H19" s="364">
        <v>0</v>
      </c>
      <c r="I19" s="364">
        <v>17</v>
      </c>
      <c r="J19" s="381">
        <f t="shared" si="1"/>
        <v>41</v>
      </c>
      <c r="K19" s="397">
        <f t="shared" si="3"/>
        <v>1274193</v>
      </c>
      <c r="L19" s="397">
        <v>897232</v>
      </c>
      <c r="M19" s="397">
        <v>376961</v>
      </c>
      <c r="N19" s="457">
        <f t="shared" si="5"/>
        <v>897232</v>
      </c>
      <c r="O19" s="428">
        <v>753487</v>
      </c>
      <c r="P19" s="428">
        <v>0</v>
      </c>
      <c r="Q19" s="428">
        <v>18897</v>
      </c>
      <c r="R19" s="428">
        <v>87148</v>
      </c>
      <c r="S19" s="428">
        <v>37700</v>
      </c>
      <c r="T19" s="428">
        <v>0</v>
      </c>
      <c r="U19" s="385"/>
    </row>
    <row r="20" spans="1:21" ht="12.75">
      <c r="A20" s="374">
        <v>13</v>
      </c>
      <c r="B20" s="383" t="str">
        <f t="shared" si="4"/>
        <v>HARGHITA</v>
      </c>
      <c r="C20" s="465" t="s">
        <v>223</v>
      </c>
      <c r="D20" s="380">
        <f t="shared" si="0"/>
        <v>9</v>
      </c>
      <c r="E20" s="364">
        <v>2</v>
      </c>
      <c r="F20" s="364">
        <v>7</v>
      </c>
      <c r="G20" s="380">
        <f t="shared" si="2"/>
        <v>14</v>
      </c>
      <c r="H20" s="364">
        <v>1</v>
      </c>
      <c r="I20" s="364">
        <v>13</v>
      </c>
      <c r="J20" s="381">
        <f t="shared" si="1"/>
        <v>23</v>
      </c>
      <c r="K20" s="397">
        <f t="shared" si="3"/>
        <v>509549</v>
      </c>
      <c r="L20" s="454">
        <v>310374</v>
      </c>
      <c r="M20" s="454">
        <v>199175</v>
      </c>
      <c r="N20" s="457">
        <f t="shared" si="5"/>
        <v>310374</v>
      </c>
      <c r="O20" s="428">
        <v>269537</v>
      </c>
      <c r="P20" s="428">
        <v>0</v>
      </c>
      <c r="Q20" s="428">
        <v>6830</v>
      </c>
      <c r="R20" s="428">
        <v>34007</v>
      </c>
      <c r="S20" s="428">
        <v>0</v>
      </c>
      <c r="T20" s="428">
        <v>0</v>
      </c>
      <c r="U20" s="382"/>
    </row>
    <row r="21" spans="1:21" ht="12.75">
      <c r="A21" s="458">
        <v>14</v>
      </c>
      <c r="B21" s="383" t="str">
        <f t="shared" si="4"/>
        <v>HARGHITA</v>
      </c>
      <c r="C21" s="467" t="s">
        <v>224</v>
      </c>
      <c r="D21" s="380">
        <f t="shared" si="0"/>
        <v>14</v>
      </c>
      <c r="E21" s="364">
        <v>5</v>
      </c>
      <c r="F21" s="364">
        <v>9</v>
      </c>
      <c r="G21" s="380">
        <f t="shared" si="2"/>
        <v>1</v>
      </c>
      <c r="H21" s="364">
        <v>0</v>
      </c>
      <c r="I21" s="364">
        <v>1</v>
      </c>
      <c r="J21" s="381">
        <f t="shared" si="1"/>
        <v>15</v>
      </c>
      <c r="K21" s="397">
        <f t="shared" si="3"/>
        <v>484984</v>
      </c>
      <c r="L21" s="454">
        <v>417558</v>
      </c>
      <c r="M21" s="454">
        <v>67426</v>
      </c>
      <c r="N21" s="457">
        <f t="shared" si="5"/>
        <v>417558</v>
      </c>
      <c r="O21" s="428">
        <v>347114</v>
      </c>
      <c r="P21" s="428">
        <v>61255</v>
      </c>
      <c r="Q21" s="428">
        <v>9189</v>
      </c>
      <c r="R21" s="428">
        <v>0</v>
      </c>
      <c r="S21" s="428">
        <v>0</v>
      </c>
      <c r="T21" s="428">
        <v>0</v>
      </c>
      <c r="U21" s="382"/>
    </row>
    <row r="22" spans="1:21" ht="12.75">
      <c r="A22" s="374">
        <v>15</v>
      </c>
      <c r="B22" s="383" t="str">
        <f t="shared" si="4"/>
        <v>HARGHITA</v>
      </c>
      <c r="C22" s="466" t="s">
        <v>225</v>
      </c>
      <c r="D22" s="380">
        <f t="shared" si="0"/>
        <v>9</v>
      </c>
      <c r="E22" s="364">
        <v>1</v>
      </c>
      <c r="F22" s="364">
        <v>8</v>
      </c>
      <c r="G22" s="380">
        <f t="shared" si="2"/>
        <v>31</v>
      </c>
      <c r="H22" s="364">
        <v>5</v>
      </c>
      <c r="I22" s="364">
        <v>26</v>
      </c>
      <c r="J22" s="381">
        <f t="shared" si="1"/>
        <v>40</v>
      </c>
      <c r="K22" s="397">
        <f t="shared" si="3"/>
        <v>905319</v>
      </c>
      <c r="L22" s="397">
        <v>354204</v>
      </c>
      <c r="M22" s="397">
        <v>551115</v>
      </c>
      <c r="N22" s="457">
        <f t="shared" si="5"/>
        <v>354204</v>
      </c>
      <c r="O22" s="428">
        <v>189633</v>
      </c>
      <c r="P22" s="428">
        <v>120682</v>
      </c>
      <c r="Q22" s="428">
        <v>7797</v>
      </c>
      <c r="R22" s="428">
        <v>36092</v>
      </c>
      <c r="S22" s="428">
        <v>0</v>
      </c>
      <c r="T22" s="428">
        <v>0</v>
      </c>
      <c r="U22" s="382"/>
    </row>
    <row r="23" spans="1:21" ht="12.75">
      <c r="A23" s="458">
        <v>16</v>
      </c>
      <c r="B23" s="383" t="str">
        <f t="shared" si="4"/>
        <v>HARGHITA</v>
      </c>
      <c r="C23" s="467" t="s">
        <v>226</v>
      </c>
      <c r="D23" s="380">
        <f t="shared" si="0"/>
        <v>38</v>
      </c>
      <c r="E23" s="364">
        <v>8</v>
      </c>
      <c r="F23" s="364">
        <v>30</v>
      </c>
      <c r="G23" s="380">
        <f>H23+I23</f>
        <v>20</v>
      </c>
      <c r="H23" s="364">
        <v>4</v>
      </c>
      <c r="I23" s="364">
        <v>16</v>
      </c>
      <c r="J23" s="381">
        <f>D23+G23</f>
        <v>58</v>
      </c>
      <c r="K23" s="397">
        <f t="shared" si="3"/>
        <v>1824237</v>
      </c>
      <c r="L23" s="397">
        <v>1416860</v>
      </c>
      <c r="M23" s="397">
        <v>407377</v>
      </c>
      <c r="N23" s="457">
        <f t="shared" si="5"/>
        <v>1416860</v>
      </c>
      <c r="O23" s="428">
        <v>1199027</v>
      </c>
      <c r="P23" s="428">
        <v>0</v>
      </c>
      <c r="Q23" s="428">
        <v>29751</v>
      </c>
      <c r="R23" s="428">
        <v>131532</v>
      </c>
      <c r="S23" s="428">
        <v>56550</v>
      </c>
      <c r="T23" s="428">
        <v>0</v>
      </c>
      <c r="U23" s="364"/>
    </row>
    <row r="24" spans="1:21" ht="12.75">
      <c r="A24" s="374">
        <v>17</v>
      </c>
      <c r="B24" s="383" t="str">
        <f t="shared" si="4"/>
        <v>HARGHITA</v>
      </c>
      <c r="C24" s="466" t="s">
        <v>227</v>
      </c>
      <c r="D24" s="380">
        <f t="shared" si="0"/>
        <v>31</v>
      </c>
      <c r="E24" s="364">
        <v>4</v>
      </c>
      <c r="F24" s="364">
        <v>27</v>
      </c>
      <c r="G24" s="380">
        <f>H24+I24</f>
        <v>18</v>
      </c>
      <c r="H24" s="364">
        <v>3</v>
      </c>
      <c r="I24" s="364">
        <v>15</v>
      </c>
      <c r="J24" s="381">
        <f aca="true" t="shared" si="6" ref="J24:J40">D24+G24</f>
        <v>49</v>
      </c>
      <c r="K24" s="397">
        <f t="shared" si="3"/>
        <v>1536686</v>
      </c>
      <c r="L24" s="397">
        <v>1152550</v>
      </c>
      <c r="M24" s="397">
        <v>384136</v>
      </c>
      <c r="N24" s="457">
        <f t="shared" si="5"/>
        <v>1152550</v>
      </c>
      <c r="O24" s="429">
        <v>976200</v>
      </c>
      <c r="P24" s="429">
        <v>0</v>
      </c>
      <c r="Q24" s="429">
        <v>24000</v>
      </c>
      <c r="R24" s="429">
        <v>113900</v>
      </c>
      <c r="S24" s="429">
        <v>38450</v>
      </c>
      <c r="T24" s="428">
        <v>0</v>
      </c>
      <c r="U24" s="382"/>
    </row>
    <row r="25" spans="1:21" ht="12.75">
      <c r="A25" s="458">
        <v>18</v>
      </c>
      <c r="B25" s="383" t="str">
        <f t="shared" si="4"/>
        <v>HARGHITA</v>
      </c>
      <c r="C25" s="466" t="s">
        <v>228</v>
      </c>
      <c r="D25" s="380">
        <f t="shared" si="0"/>
        <v>12</v>
      </c>
      <c r="E25" s="364">
        <v>3</v>
      </c>
      <c r="F25" s="364">
        <v>9</v>
      </c>
      <c r="G25" s="380">
        <f>H25+I25</f>
        <v>15</v>
      </c>
      <c r="H25" s="364">
        <v>0</v>
      </c>
      <c r="I25" s="364">
        <v>15</v>
      </c>
      <c r="J25" s="381">
        <f t="shared" si="6"/>
        <v>27</v>
      </c>
      <c r="K25" s="397">
        <f t="shared" si="3"/>
        <v>660880</v>
      </c>
      <c r="L25" s="397">
        <v>401100</v>
      </c>
      <c r="M25" s="397">
        <v>259780</v>
      </c>
      <c r="N25" s="457">
        <f t="shared" si="5"/>
        <v>401100</v>
      </c>
      <c r="O25" s="428">
        <v>392274</v>
      </c>
      <c r="P25" s="428">
        <v>0</v>
      </c>
      <c r="Q25" s="428">
        <v>8826</v>
      </c>
      <c r="R25" s="428">
        <v>0</v>
      </c>
      <c r="S25" s="428">
        <v>0</v>
      </c>
      <c r="T25" s="428">
        <v>0</v>
      </c>
      <c r="U25" s="382"/>
    </row>
    <row r="26" spans="1:21" ht="12.75">
      <c r="A26" s="374">
        <v>19</v>
      </c>
      <c r="B26" s="383" t="str">
        <f t="shared" si="4"/>
        <v>HARGHITA</v>
      </c>
      <c r="C26" s="466" t="s">
        <v>229</v>
      </c>
      <c r="D26" s="380">
        <f t="shared" si="0"/>
        <v>6</v>
      </c>
      <c r="E26" s="364">
        <v>1</v>
      </c>
      <c r="F26" s="364">
        <v>5</v>
      </c>
      <c r="G26" s="380">
        <f>H26+I26</f>
        <v>6</v>
      </c>
      <c r="H26" s="364">
        <v>2</v>
      </c>
      <c r="I26" s="364">
        <v>4</v>
      </c>
      <c r="J26" s="381">
        <f t="shared" si="6"/>
        <v>12</v>
      </c>
      <c r="K26" s="397">
        <f t="shared" si="3"/>
        <v>294621</v>
      </c>
      <c r="L26" s="397">
        <v>166571</v>
      </c>
      <c r="M26" s="397">
        <v>128050</v>
      </c>
      <c r="N26" s="457">
        <f t="shared" si="5"/>
        <v>166571</v>
      </c>
      <c r="O26" s="430">
        <v>157228</v>
      </c>
      <c r="P26" s="430">
        <v>0</v>
      </c>
      <c r="Q26" s="430">
        <v>3543</v>
      </c>
      <c r="R26" s="430">
        <v>0</v>
      </c>
      <c r="S26" s="430">
        <v>5800</v>
      </c>
      <c r="T26" s="428">
        <v>0</v>
      </c>
      <c r="U26" s="382"/>
    </row>
    <row r="27" spans="1:21" ht="12.75">
      <c r="A27" s="458">
        <v>20</v>
      </c>
      <c r="B27" s="383" t="str">
        <f t="shared" si="4"/>
        <v>HARGHITA</v>
      </c>
      <c r="C27" s="466" t="s">
        <v>230</v>
      </c>
      <c r="D27" s="380">
        <f t="shared" si="0"/>
        <v>11</v>
      </c>
      <c r="E27" s="364">
        <v>5</v>
      </c>
      <c r="F27" s="364">
        <v>6</v>
      </c>
      <c r="G27" s="380">
        <f t="shared" si="2"/>
        <v>39</v>
      </c>
      <c r="H27" s="364">
        <v>8</v>
      </c>
      <c r="I27" s="364">
        <v>31</v>
      </c>
      <c r="J27" s="381">
        <f t="shared" si="6"/>
        <v>50</v>
      </c>
      <c r="K27" s="397">
        <f t="shared" si="3"/>
        <v>979771</v>
      </c>
      <c r="L27" s="397">
        <v>347827</v>
      </c>
      <c r="M27" s="397">
        <v>631944</v>
      </c>
      <c r="N27" s="457">
        <f t="shared" si="5"/>
        <v>347827</v>
      </c>
      <c r="O27" s="428">
        <v>340174</v>
      </c>
      <c r="P27" s="428">
        <v>0</v>
      </c>
      <c r="Q27" s="428">
        <v>7653</v>
      </c>
      <c r="R27" s="428">
        <v>0</v>
      </c>
      <c r="S27" s="428">
        <v>0</v>
      </c>
      <c r="T27" s="428">
        <v>0</v>
      </c>
      <c r="U27" s="382"/>
    </row>
    <row r="28" spans="1:21" ht="12.75">
      <c r="A28" s="374">
        <v>21</v>
      </c>
      <c r="B28" s="383" t="str">
        <f t="shared" si="4"/>
        <v>HARGHITA</v>
      </c>
      <c r="C28" s="467" t="s">
        <v>231</v>
      </c>
      <c r="D28" s="380">
        <f t="shared" si="0"/>
        <v>14</v>
      </c>
      <c r="E28" s="364">
        <v>0</v>
      </c>
      <c r="F28" s="364">
        <v>14</v>
      </c>
      <c r="G28" s="380">
        <f t="shared" si="2"/>
        <v>8</v>
      </c>
      <c r="H28" s="364">
        <v>1</v>
      </c>
      <c r="I28" s="364">
        <v>7</v>
      </c>
      <c r="J28" s="381">
        <f t="shared" si="6"/>
        <v>22</v>
      </c>
      <c r="K28" s="397">
        <f t="shared" si="3"/>
        <v>639030</v>
      </c>
      <c r="L28" s="397">
        <v>511849</v>
      </c>
      <c r="M28" s="397">
        <v>127181</v>
      </c>
      <c r="N28" s="457">
        <f t="shared" si="5"/>
        <v>511849</v>
      </c>
      <c r="O28" s="397">
        <v>433466</v>
      </c>
      <c r="P28" s="428">
        <v>0</v>
      </c>
      <c r="Q28" s="428">
        <v>10850</v>
      </c>
      <c r="R28" s="428">
        <v>48683</v>
      </c>
      <c r="S28" s="428">
        <v>18850</v>
      </c>
      <c r="T28" s="428">
        <v>0</v>
      </c>
      <c r="U28" s="382"/>
    </row>
    <row r="29" spans="1:21" ht="12.75">
      <c r="A29" s="458">
        <v>22</v>
      </c>
      <c r="B29" s="383" t="str">
        <f t="shared" si="4"/>
        <v>HARGHITA</v>
      </c>
      <c r="C29" s="467" t="s">
        <v>232</v>
      </c>
      <c r="D29" s="380">
        <f t="shared" si="0"/>
        <v>13</v>
      </c>
      <c r="E29" s="364">
        <v>3</v>
      </c>
      <c r="F29" s="364">
        <v>10</v>
      </c>
      <c r="G29" s="380">
        <f t="shared" si="2"/>
        <v>11</v>
      </c>
      <c r="H29" s="364">
        <v>0</v>
      </c>
      <c r="I29" s="364">
        <v>11</v>
      </c>
      <c r="J29" s="381">
        <f t="shared" si="6"/>
        <v>24</v>
      </c>
      <c r="K29" s="397">
        <f t="shared" si="3"/>
        <v>572521</v>
      </c>
      <c r="L29" s="397">
        <v>424135</v>
      </c>
      <c r="M29" s="397">
        <v>148386</v>
      </c>
      <c r="N29" s="457">
        <f t="shared" si="5"/>
        <v>424135</v>
      </c>
      <c r="O29" s="428">
        <v>359430</v>
      </c>
      <c r="P29" s="428">
        <v>0</v>
      </c>
      <c r="Q29" s="428">
        <v>7887</v>
      </c>
      <c r="R29" s="428">
        <v>56818</v>
      </c>
      <c r="S29" s="428">
        <v>0</v>
      </c>
      <c r="T29" s="428">
        <v>0</v>
      </c>
      <c r="U29" s="382"/>
    </row>
    <row r="30" spans="1:21" ht="12.75">
      <c r="A30" s="374">
        <v>23</v>
      </c>
      <c r="B30" s="383" t="str">
        <f t="shared" si="4"/>
        <v>HARGHITA</v>
      </c>
      <c r="C30" s="467" t="s">
        <v>233</v>
      </c>
      <c r="D30" s="380">
        <f t="shared" si="0"/>
        <v>23</v>
      </c>
      <c r="E30" s="364">
        <v>6</v>
      </c>
      <c r="F30" s="364">
        <v>17</v>
      </c>
      <c r="G30" s="380">
        <f t="shared" si="2"/>
        <v>12</v>
      </c>
      <c r="H30" s="364">
        <v>6</v>
      </c>
      <c r="I30" s="364">
        <v>6</v>
      </c>
      <c r="J30" s="381">
        <f t="shared" si="6"/>
        <v>35</v>
      </c>
      <c r="K30" s="397">
        <f t="shared" si="3"/>
        <v>1069358</v>
      </c>
      <c r="L30" s="397">
        <v>802177</v>
      </c>
      <c r="M30" s="397">
        <v>267181</v>
      </c>
      <c r="N30" s="457">
        <f t="shared" si="5"/>
        <v>802177</v>
      </c>
      <c r="O30" s="428">
        <v>695693</v>
      </c>
      <c r="P30" s="428">
        <v>0</v>
      </c>
      <c r="Q30" s="428">
        <v>17652</v>
      </c>
      <c r="R30" s="428">
        <v>88832</v>
      </c>
      <c r="S30" s="428">
        <v>0</v>
      </c>
      <c r="T30" s="428">
        <v>0</v>
      </c>
      <c r="U30" s="382"/>
    </row>
    <row r="31" spans="1:21" ht="12.75">
      <c r="A31" s="458">
        <v>24</v>
      </c>
      <c r="B31" s="383" t="str">
        <f t="shared" si="4"/>
        <v>HARGHITA</v>
      </c>
      <c r="C31" s="467" t="s">
        <v>234</v>
      </c>
      <c r="D31" s="380">
        <f t="shared" si="0"/>
        <v>15</v>
      </c>
      <c r="E31" s="626">
        <v>4</v>
      </c>
      <c r="F31" s="626">
        <v>11</v>
      </c>
      <c r="G31" s="380">
        <f t="shared" si="2"/>
        <v>52</v>
      </c>
      <c r="H31" s="626">
        <v>6</v>
      </c>
      <c r="I31" s="626">
        <v>46</v>
      </c>
      <c r="J31" s="381">
        <f t="shared" si="6"/>
        <v>67</v>
      </c>
      <c r="K31" s="397">
        <f t="shared" si="3"/>
        <v>1545595</v>
      </c>
      <c r="L31" s="627">
        <v>622863</v>
      </c>
      <c r="M31" s="627">
        <v>922732</v>
      </c>
      <c r="N31" s="457">
        <f t="shared" si="5"/>
        <v>622863</v>
      </c>
      <c r="O31" s="628">
        <v>558058</v>
      </c>
      <c r="P31" s="628">
        <v>0</v>
      </c>
      <c r="Q31" s="628">
        <v>13131</v>
      </c>
      <c r="R31" s="628">
        <v>31374</v>
      </c>
      <c r="S31" s="628">
        <v>20300</v>
      </c>
      <c r="T31" s="628">
        <v>0</v>
      </c>
      <c r="U31" s="382"/>
    </row>
    <row r="32" spans="1:21" ht="12.75">
      <c r="A32" s="374">
        <v>25</v>
      </c>
      <c r="B32" s="383" t="str">
        <f t="shared" si="4"/>
        <v>HARGHITA</v>
      </c>
      <c r="C32" s="465" t="s">
        <v>235</v>
      </c>
      <c r="D32" s="380">
        <f t="shared" si="0"/>
        <v>5</v>
      </c>
      <c r="E32" s="364">
        <v>1</v>
      </c>
      <c r="F32" s="364">
        <v>4</v>
      </c>
      <c r="G32" s="380">
        <f t="shared" si="2"/>
        <v>7</v>
      </c>
      <c r="H32" s="364">
        <v>2</v>
      </c>
      <c r="I32" s="364">
        <v>5</v>
      </c>
      <c r="J32" s="381">
        <f t="shared" si="6"/>
        <v>12</v>
      </c>
      <c r="K32" s="397">
        <f t="shared" si="3"/>
        <v>284466</v>
      </c>
      <c r="L32" s="397">
        <v>148272</v>
      </c>
      <c r="M32" s="397">
        <v>136194</v>
      </c>
      <c r="N32" s="457">
        <f t="shared" si="5"/>
        <v>148272</v>
      </c>
      <c r="O32" s="428">
        <v>129738</v>
      </c>
      <c r="P32" s="428">
        <v>0</v>
      </c>
      <c r="Q32" s="428">
        <v>3266</v>
      </c>
      <c r="R32" s="428">
        <v>15268</v>
      </c>
      <c r="S32" s="428">
        <v>0</v>
      </c>
      <c r="T32" s="428">
        <v>0</v>
      </c>
      <c r="U32" s="382"/>
    </row>
    <row r="33" spans="1:21" ht="12.75">
      <c r="A33" s="458">
        <v>26</v>
      </c>
      <c r="B33" s="383" t="str">
        <f t="shared" si="4"/>
        <v>HARGHITA</v>
      </c>
      <c r="C33" s="467" t="s">
        <v>236</v>
      </c>
      <c r="D33" s="380">
        <f t="shared" si="0"/>
        <v>11</v>
      </c>
      <c r="E33" s="364">
        <v>1</v>
      </c>
      <c r="F33" s="364">
        <v>10</v>
      </c>
      <c r="G33" s="380">
        <f>H33+I33</f>
        <v>26</v>
      </c>
      <c r="H33" s="364">
        <v>7</v>
      </c>
      <c r="I33" s="364">
        <v>19</v>
      </c>
      <c r="J33" s="381">
        <f t="shared" si="6"/>
        <v>37</v>
      </c>
      <c r="K33" s="397">
        <f t="shared" si="3"/>
        <v>679041</v>
      </c>
      <c r="L33" s="397">
        <v>309419</v>
      </c>
      <c r="M33" s="397">
        <v>369622</v>
      </c>
      <c r="N33" s="457">
        <f t="shared" si="5"/>
        <v>309419</v>
      </c>
      <c r="O33" s="628">
        <v>275357</v>
      </c>
      <c r="P33" s="628">
        <v>0</v>
      </c>
      <c r="Q33" s="628">
        <v>7454</v>
      </c>
      <c r="R33" s="628">
        <v>26608</v>
      </c>
      <c r="S33" s="628">
        <v>0</v>
      </c>
      <c r="T33" s="628">
        <v>0</v>
      </c>
      <c r="U33" s="382"/>
    </row>
    <row r="34" spans="1:21" ht="12.75">
      <c r="A34" s="374">
        <v>27</v>
      </c>
      <c r="B34" s="383" t="str">
        <f t="shared" si="4"/>
        <v>HARGHITA</v>
      </c>
      <c r="C34" s="467" t="s">
        <v>237</v>
      </c>
      <c r="D34" s="380">
        <f t="shared" si="0"/>
        <v>10</v>
      </c>
      <c r="E34" s="364">
        <v>3</v>
      </c>
      <c r="F34" s="364">
        <v>7</v>
      </c>
      <c r="G34" s="380">
        <f t="shared" si="2"/>
        <v>32</v>
      </c>
      <c r="H34" s="364">
        <v>2</v>
      </c>
      <c r="I34" s="364">
        <v>30</v>
      </c>
      <c r="J34" s="381">
        <f t="shared" si="6"/>
        <v>42</v>
      </c>
      <c r="K34" s="397">
        <f t="shared" si="3"/>
        <v>999930</v>
      </c>
      <c r="L34" s="397">
        <v>417238</v>
      </c>
      <c r="M34" s="397">
        <v>582692</v>
      </c>
      <c r="N34" s="457">
        <f t="shared" si="5"/>
        <v>417238</v>
      </c>
      <c r="O34" s="428">
        <v>362322</v>
      </c>
      <c r="P34" s="428">
        <v>0</v>
      </c>
      <c r="Q34" s="428">
        <v>8496</v>
      </c>
      <c r="R34" s="428">
        <v>46420</v>
      </c>
      <c r="S34" s="428">
        <v>0</v>
      </c>
      <c r="T34" s="428">
        <v>0</v>
      </c>
      <c r="U34" s="382"/>
    </row>
    <row r="35" spans="1:21" ht="12.75">
      <c r="A35" s="458">
        <v>28</v>
      </c>
      <c r="B35" s="383" t="str">
        <f t="shared" si="4"/>
        <v>HARGHITA</v>
      </c>
      <c r="C35" s="467" t="s">
        <v>238</v>
      </c>
      <c r="D35" s="380">
        <f t="shared" si="0"/>
        <v>22</v>
      </c>
      <c r="E35" s="364">
        <v>7</v>
      </c>
      <c r="F35" s="364">
        <v>15</v>
      </c>
      <c r="G35" s="380">
        <f t="shared" si="2"/>
        <v>13</v>
      </c>
      <c r="H35" s="364">
        <v>0</v>
      </c>
      <c r="I35" s="364">
        <v>13</v>
      </c>
      <c r="J35" s="381">
        <f t="shared" si="6"/>
        <v>35</v>
      </c>
      <c r="K35" s="397">
        <f t="shared" si="3"/>
        <v>935208</v>
      </c>
      <c r="L35" s="397">
        <v>712001</v>
      </c>
      <c r="M35" s="397">
        <v>223207</v>
      </c>
      <c r="N35" s="457">
        <f t="shared" si="5"/>
        <v>712001</v>
      </c>
      <c r="O35" s="428">
        <v>620210</v>
      </c>
      <c r="P35" s="428">
        <v>0</v>
      </c>
      <c r="Q35" s="428">
        <v>15040</v>
      </c>
      <c r="R35" s="428">
        <v>76751</v>
      </c>
      <c r="S35" s="428">
        <v>0</v>
      </c>
      <c r="T35" s="428">
        <v>0</v>
      </c>
      <c r="U35" s="382"/>
    </row>
    <row r="36" spans="1:21" ht="12.75">
      <c r="A36" s="374">
        <v>29</v>
      </c>
      <c r="B36" s="383" t="str">
        <f t="shared" si="4"/>
        <v>HARGHITA</v>
      </c>
      <c r="C36" s="466" t="s">
        <v>239</v>
      </c>
      <c r="D36" s="380">
        <f t="shared" si="0"/>
        <v>42</v>
      </c>
      <c r="E36" s="364">
        <v>7</v>
      </c>
      <c r="F36" s="364">
        <v>35</v>
      </c>
      <c r="G36" s="380">
        <f t="shared" si="2"/>
        <v>23</v>
      </c>
      <c r="H36" s="364">
        <v>4</v>
      </c>
      <c r="I36" s="364">
        <v>19</v>
      </c>
      <c r="J36" s="381">
        <f t="shared" si="6"/>
        <v>65</v>
      </c>
      <c r="K36" s="397">
        <f t="shared" si="3"/>
        <v>1934696</v>
      </c>
      <c r="L36" s="397">
        <v>1517940</v>
      </c>
      <c r="M36" s="397">
        <v>416756</v>
      </c>
      <c r="N36" s="457">
        <f t="shared" si="5"/>
        <v>1517940</v>
      </c>
      <c r="O36" s="428">
        <v>1285557</v>
      </c>
      <c r="P36" s="428">
        <v>0</v>
      </c>
      <c r="Q36" s="428">
        <v>31443</v>
      </c>
      <c r="R36" s="428">
        <v>149190</v>
      </c>
      <c r="S36" s="428">
        <v>51750</v>
      </c>
      <c r="T36" s="428">
        <v>0</v>
      </c>
      <c r="U36" s="382"/>
    </row>
    <row r="37" spans="1:21" ht="12.75">
      <c r="A37" s="458">
        <v>30</v>
      </c>
      <c r="B37" s="383" t="str">
        <f t="shared" si="4"/>
        <v>HARGHITA</v>
      </c>
      <c r="C37" s="467" t="s">
        <v>240</v>
      </c>
      <c r="D37" s="380">
        <f t="shared" si="0"/>
        <v>15</v>
      </c>
      <c r="E37" s="364">
        <v>1</v>
      </c>
      <c r="F37" s="364">
        <v>14</v>
      </c>
      <c r="G37" s="380">
        <f t="shared" si="2"/>
        <v>26</v>
      </c>
      <c r="H37" s="364">
        <v>2</v>
      </c>
      <c r="I37" s="364">
        <v>24</v>
      </c>
      <c r="J37" s="381">
        <f t="shared" si="6"/>
        <v>41</v>
      </c>
      <c r="K37" s="397">
        <f t="shared" si="3"/>
        <v>1039297</v>
      </c>
      <c r="L37" s="397">
        <v>605950</v>
      </c>
      <c r="M37" s="397">
        <v>433347</v>
      </c>
      <c r="N37" s="457">
        <f t="shared" si="5"/>
        <v>605950</v>
      </c>
      <c r="O37" s="428">
        <v>515725</v>
      </c>
      <c r="P37" s="428">
        <v>0</v>
      </c>
      <c r="Q37" s="428">
        <v>12500</v>
      </c>
      <c r="R37" s="428">
        <v>58875</v>
      </c>
      <c r="S37" s="428">
        <v>18850</v>
      </c>
      <c r="T37" s="428">
        <v>0</v>
      </c>
      <c r="U37" s="364"/>
    </row>
    <row r="38" spans="1:21" ht="12.75">
      <c r="A38" s="374">
        <v>31</v>
      </c>
      <c r="B38" s="383" t="str">
        <f t="shared" si="4"/>
        <v>HARGHITA</v>
      </c>
      <c r="C38" s="467" t="s">
        <v>241</v>
      </c>
      <c r="D38" s="380">
        <f t="shared" si="0"/>
        <v>14</v>
      </c>
      <c r="E38" s="364">
        <v>5</v>
      </c>
      <c r="F38" s="364">
        <v>9</v>
      </c>
      <c r="G38" s="380">
        <f t="shared" si="2"/>
        <v>10</v>
      </c>
      <c r="H38" s="364">
        <v>3</v>
      </c>
      <c r="I38" s="364">
        <v>7</v>
      </c>
      <c r="J38" s="381">
        <f t="shared" si="6"/>
        <v>24</v>
      </c>
      <c r="K38" s="397">
        <f t="shared" si="3"/>
        <v>664638</v>
      </c>
      <c r="L38" s="397">
        <v>464077</v>
      </c>
      <c r="M38" s="397">
        <v>200561</v>
      </c>
      <c r="N38" s="457">
        <f t="shared" si="5"/>
        <v>464077</v>
      </c>
      <c r="O38" s="428">
        <v>378194</v>
      </c>
      <c r="P38" s="428">
        <v>76596</v>
      </c>
      <c r="Q38" s="428">
        <v>9287</v>
      </c>
      <c r="R38" s="428">
        <v>0</v>
      </c>
      <c r="S38" s="428">
        <v>0</v>
      </c>
      <c r="T38" s="428">
        <v>0</v>
      </c>
      <c r="U38" s="382"/>
    </row>
    <row r="39" spans="1:21" ht="12.75">
      <c r="A39" s="458">
        <v>32</v>
      </c>
      <c r="B39" s="383" t="str">
        <f t="shared" si="4"/>
        <v>HARGHITA</v>
      </c>
      <c r="C39" s="467" t="s">
        <v>242</v>
      </c>
      <c r="D39" s="380">
        <f t="shared" si="0"/>
        <v>31</v>
      </c>
      <c r="E39" s="364">
        <v>3</v>
      </c>
      <c r="F39" s="364">
        <v>28</v>
      </c>
      <c r="G39" s="380">
        <f t="shared" si="2"/>
        <v>11</v>
      </c>
      <c r="H39" s="364">
        <v>1</v>
      </c>
      <c r="I39" s="364">
        <v>10</v>
      </c>
      <c r="J39" s="381">
        <f t="shared" si="6"/>
        <v>42</v>
      </c>
      <c r="K39" s="397">
        <f t="shared" si="3"/>
        <v>1214625</v>
      </c>
      <c r="L39" s="397">
        <v>959665</v>
      </c>
      <c r="M39" s="397">
        <v>254960</v>
      </c>
      <c r="N39" s="457">
        <f t="shared" si="5"/>
        <v>959665</v>
      </c>
      <c r="O39" s="429">
        <v>938547</v>
      </c>
      <c r="P39" s="429">
        <v>0</v>
      </c>
      <c r="Q39" s="429">
        <v>21118</v>
      </c>
      <c r="R39" s="429">
        <v>0</v>
      </c>
      <c r="S39" s="429">
        <v>0</v>
      </c>
      <c r="T39" s="428">
        <v>0</v>
      </c>
      <c r="U39" s="382"/>
    </row>
    <row r="40" spans="1:21" ht="12.75">
      <c r="A40" s="374">
        <v>33</v>
      </c>
      <c r="B40" s="383" t="str">
        <f t="shared" si="4"/>
        <v>HARGHITA</v>
      </c>
      <c r="C40" s="466" t="s">
        <v>243</v>
      </c>
      <c r="D40" s="380">
        <f t="shared" si="0"/>
        <v>34</v>
      </c>
      <c r="E40" s="364">
        <v>8</v>
      </c>
      <c r="F40" s="364">
        <v>26</v>
      </c>
      <c r="G40" s="380">
        <f t="shared" si="2"/>
        <v>26</v>
      </c>
      <c r="H40" s="364">
        <v>4</v>
      </c>
      <c r="I40" s="364">
        <v>22</v>
      </c>
      <c r="J40" s="381">
        <f t="shared" si="6"/>
        <v>60</v>
      </c>
      <c r="K40" s="397">
        <f t="shared" si="3"/>
        <v>1428906</v>
      </c>
      <c r="L40" s="397">
        <v>989399</v>
      </c>
      <c r="M40" s="397">
        <v>439507</v>
      </c>
      <c r="N40" s="457">
        <f t="shared" si="5"/>
        <v>989399</v>
      </c>
      <c r="O40" s="397">
        <v>967633</v>
      </c>
      <c r="P40" s="428">
        <v>0</v>
      </c>
      <c r="Q40" s="428">
        <v>21766</v>
      </c>
      <c r="R40" s="428">
        <v>0</v>
      </c>
      <c r="S40" s="428">
        <v>0</v>
      </c>
      <c r="T40" s="428">
        <v>0</v>
      </c>
      <c r="U40" s="382"/>
    </row>
    <row r="41" spans="1:21" ht="12.75">
      <c r="A41" s="458">
        <v>34</v>
      </c>
      <c r="B41" s="383" t="str">
        <f t="shared" si="4"/>
        <v>HARGHITA</v>
      </c>
      <c r="C41" s="467" t="s">
        <v>244</v>
      </c>
      <c r="D41" s="380">
        <f t="shared" si="0"/>
        <v>21</v>
      </c>
      <c r="E41" s="364">
        <v>4</v>
      </c>
      <c r="F41" s="364">
        <v>17</v>
      </c>
      <c r="G41" s="380">
        <f t="shared" si="2"/>
        <v>13</v>
      </c>
      <c r="H41" s="364">
        <v>1</v>
      </c>
      <c r="I41" s="364">
        <v>12</v>
      </c>
      <c r="J41" s="381">
        <f>D41+G41</f>
        <v>34</v>
      </c>
      <c r="K41" s="397">
        <f t="shared" si="3"/>
        <v>868442</v>
      </c>
      <c r="L41" s="397">
        <v>606375</v>
      </c>
      <c r="M41" s="397">
        <v>262067</v>
      </c>
      <c r="N41" s="457">
        <f t="shared" si="5"/>
        <v>606375</v>
      </c>
      <c r="O41" s="428">
        <v>566705</v>
      </c>
      <c r="P41" s="428">
        <v>26324</v>
      </c>
      <c r="Q41" s="428">
        <v>13346</v>
      </c>
      <c r="R41" s="428">
        <v>0</v>
      </c>
      <c r="S41" s="428">
        <v>0</v>
      </c>
      <c r="T41" s="428">
        <v>0</v>
      </c>
      <c r="U41" s="382"/>
    </row>
    <row r="42" spans="1:21" ht="12.75">
      <c r="A42" s="374">
        <v>35</v>
      </c>
      <c r="B42" s="383" t="str">
        <f t="shared" si="4"/>
        <v>HARGHITA</v>
      </c>
      <c r="C42" s="468" t="s">
        <v>245</v>
      </c>
      <c r="D42" s="380">
        <f t="shared" si="0"/>
        <v>3</v>
      </c>
      <c r="E42" s="364">
        <v>2</v>
      </c>
      <c r="F42" s="364">
        <v>1</v>
      </c>
      <c r="G42" s="380">
        <f t="shared" si="2"/>
        <v>23</v>
      </c>
      <c r="H42" s="364">
        <v>6</v>
      </c>
      <c r="I42" s="364">
        <v>17</v>
      </c>
      <c r="J42" s="381">
        <f aca="true" t="shared" si="7" ref="J42:J73">D42+G42</f>
        <v>26</v>
      </c>
      <c r="K42" s="397">
        <f t="shared" si="3"/>
        <v>654826</v>
      </c>
      <c r="L42" s="397">
        <v>108940</v>
      </c>
      <c r="M42" s="397">
        <v>545886</v>
      </c>
      <c r="N42" s="457">
        <f t="shared" si="5"/>
        <v>108940</v>
      </c>
      <c r="O42" s="428">
        <v>106543</v>
      </c>
      <c r="P42" s="428">
        <v>0</v>
      </c>
      <c r="Q42" s="428">
        <v>2397</v>
      </c>
      <c r="R42" s="428">
        <v>0</v>
      </c>
      <c r="S42" s="428">
        <v>0</v>
      </c>
      <c r="T42" s="428">
        <v>0</v>
      </c>
      <c r="U42" s="382"/>
    </row>
    <row r="43" spans="1:21" ht="12.75">
      <c r="A43" s="459">
        <v>36</v>
      </c>
      <c r="B43" s="386" t="str">
        <f t="shared" si="4"/>
        <v>HARGHITA</v>
      </c>
      <c r="C43" s="466" t="s">
        <v>246</v>
      </c>
      <c r="D43" s="387">
        <f t="shared" si="0"/>
        <v>12</v>
      </c>
      <c r="E43" s="427">
        <v>0</v>
      </c>
      <c r="F43" s="427">
        <v>12</v>
      </c>
      <c r="G43" s="387">
        <f t="shared" si="2"/>
        <v>16</v>
      </c>
      <c r="H43" s="427">
        <v>2</v>
      </c>
      <c r="I43" s="427">
        <v>14</v>
      </c>
      <c r="J43" s="388">
        <f t="shared" si="7"/>
        <v>28</v>
      </c>
      <c r="K43" s="397">
        <f t="shared" si="3"/>
        <v>736159</v>
      </c>
      <c r="L43" s="397">
        <v>420221</v>
      </c>
      <c r="M43" s="397">
        <v>315938</v>
      </c>
      <c r="N43" s="457">
        <f t="shared" si="5"/>
        <v>420221</v>
      </c>
      <c r="O43" s="428">
        <v>366397</v>
      </c>
      <c r="P43" s="428">
        <v>0</v>
      </c>
      <c r="Q43" s="428">
        <v>9402</v>
      </c>
      <c r="R43" s="428">
        <v>44422</v>
      </c>
      <c r="S43" s="429">
        <v>0</v>
      </c>
      <c r="T43" s="429">
        <v>0</v>
      </c>
      <c r="U43" s="389"/>
    </row>
    <row r="44" spans="1:21" ht="12.75">
      <c r="A44" s="374">
        <v>37</v>
      </c>
      <c r="B44" s="383" t="str">
        <f t="shared" si="4"/>
        <v>HARGHITA</v>
      </c>
      <c r="C44" s="465" t="s">
        <v>247</v>
      </c>
      <c r="D44" s="380">
        <f t="shared" si="0"/>
        <v>17</v>
      </c>
      <c r="E44" s="364">
        <v>5</v>
      </c>
      <c r="F44" s="364">
        <v>12</v>
      </c>
      <c r="G44" s="380">
        <f t="shared" si="2"/>
        <v>36</v>
      </c>
      <c r="H44" s="364">
        <v>0</v>
      </c>
      <c r="I44" s="364">
        <v>36</v>
      </c>
      <c r="J44" s="381">
        <f t="shared" si="7"/>
        <v>53</v>
      </c>
      <c r="K44" s="397">
        <f t="shared" si="3"/>
        <v>1114101</v>
      </c>
      <c r="L44" s="454">
        <v>506780</v>
      </c>
      <c r="M44" s="454">
        <v>607321</v>
      </c>
      <c r="N44" s="457">
        <f t="shared" si="5"/>
        <v>506780</v>
      </c>
      <c r="O44" s="428">
        <v>495788</v>
      </c>
      <c r="P44" s="428">
        <v>0</v>
      </c>
      <c r="Q44" s="428">
        <v>10992</v>
      </c>
      <c r="R44" s="428">
        <v>0</v>
      </c>
      <c r="S44" s="428">
        <v>0</v>
      </c>
      <c r="T44" s="428">
        <v>0</v>
      </c>
      <c r="U44" s="382"/>
    </row>
    <row r="45" spans="1:21" ht="12.75">
      <c r="A45" s="458">
        <v>38</v>
      </c>
      <c r="B45" s="383" t="str">
        <f t="shared" si="4"/>
        <v>HARGHITA</v>
      </c>
      <c r="C45" s="465" t="s">
        <v>248</v>
      </c>
      <c r="D45" s="380">
        <f t="shared" si="0"/>
        <v>8</v>
      </c>
      <c r="E45" s="364">
        <v>0</v>
      </c>
      <c r="F45" s="364">
        <v>8</v>
      </c>
      <c r="G45" s="380">
        <f t="shared" si="2"/>
        <v>7</v>
      </c>
      <c r="H45" s="364">
        <v>0</v>
      </c>
      <c r="I45" s="364">
        <v>7</v>
      </c>
      <c r="J45" s="381">
        <f t="shared" si="7"/>
        <v>15</v>
      </c>
      <c r="K45" s="397">
        <f t="shared" si="3"/>
        <v>375549</v>
      </c>
      <c r="L45" s="397">
        <v>242911</v>
      </c>
      <c r="M45" s="397">
        <v>132638</v>
      </c>
      <c r="N45" s="457">
        <f t="shared" si="5"/>
        <v>242911</v>
      </c>
      <c r="O45" s="428">
        <v>173904</v>
      </c>
      <c r="P45" s="428">
        <v>38174</v>
      </c>
      <c r="Q45" s="428">
        <v>5347</v>
      </c>
      <c r="R45" s="428">
        <v>25486</v>
      </c>
      <c r="S45" s="428">
        <v>0</v>
      </c>
      <c r="T45" s="428">
        <v>0</v>
      </c>
      <c r="U45" s="382"/>
    </row>
    <row r="46" spans="1:21" ht="12.75">
      <c r="A46" s="374">
        <v>39</v>
      </c>
      <c r="B46" s="383" t="str">
        <f t="shared" si="4"/>
        <v>HARGHITA</v>
      </c>
      <c r="C46" s="465" t="s">
        <v>249</v>
      </c>
      <c r="D46" s="380">
        <f t="shared" si="0"/>
        <v>23</v>
      </c>
      <c r="E46" s="364">
        <v>3</v>
      </c>
      <c r="F46" s="364">
        <v>20</v>
      </c>
      <c r="G46" s="380">
        <f t="shared" si="2"/>
        <v>19</v>
      </c>
      <c r="H46" s="364">
        <v>3</v>
      </c>
      <c r="I46" s="364">
        <v>16</v>
      </c>
      <c r="J46" s="381">
        <f t="shared" si="7"/>
        <v>42</v>
      </c>
      <c r="K46" s="397">
        <f t="shared" si="3"/>
        <v>1025723</v>
      </c>
      <c r="L46" s="397">
        <v>723098</v>
      </c>
      <c r="M46" s="397">
        <v>302625</v>
      </c>
      <c r="N46" s="457">
        <f t="shared" si="5"/>
        <v>723098</v>
      </c>
      <c r="O46" s="428">
        <v>613269</v>
      </c>
      <c r="P46" s="428">
        <v>0</v>
      </c>
      <c r="Q46" s="428">
        <v>15267</v>
      </c>
      <c r="R46" s="428">
        <v>70962</v>
      </c>
      <c r="S46" s="428">
        <v>23600</v>
      </c>
      <c r="T46" s="428">
        <v>0</v>
      </c>
      <c r="U46" s="384"/>
    </row>
    <row r="47" spans="1:21" ht="12.75">
      <c r="A47" s="458">
        <v>40</v>
      </c>
      <c r="B47" s="383" t="str">
        <f t="shared" si="4"/>
        <v>HARGHITA</v>
      </c>
      <c r="C47" s="467" t="s">
        <v>250</v>
      </c>
      <c r="D47" s="380">
        <f t="shared" si="0"/>
        <v>18</v>
      </c>
      <c r="E47" s="364">
        <v>6</v>
      </c>
      <c r="F47" s="364">
        <v>12</v>
      </c>
      <c r="G47" s="380">
        <f t="shared" si="2"/>
        <v>12</v>
      </c>
      <c r="H47" s="364">
        <v>4</v>
      </c>
      <c r="I47" s="364">
        <v>8</v>
      </c>
      <c r="J47" s="381">
        <f t="shared" si="7"/>
        <v>30</v>
      </c>
      <c r="K47" s="397">
        <f t="shared" si="3"/>
        <v>834942</v>
      </c>
      <c r="L47" s="397">
        <v>540246</v>
      </c>
      <c r="M47" s="397">
        <v>294696</v>
      </c>
      <c r="N47" s="457">
        <f t="shared" si="5"/>
        <v>540246</v>
      </c>
      <c r="O47" s="428">
        <v>528359</v>
      </c>
      <c r="P47" s="428">
        <v>0</v>
      </c>
      <c r="Q47" s="428">
        <v>11887</v>
      </c>
      <c r="R47" s="428">
        <v>0</v>
      </c>
      <c r="S47" s="428">
        <v>0</v>
      </c>
      <c r="T47" s="428">
        <v>0</v>
      </c>
      <c r="U47" s="384"/>
    </row>
    <row r="48" spans="1:21" ht="12.75">
      <c r="A48" s="374">
        <v>41</v>
      </c>
      <c r="B48" s="383" t="str">
        <f t="shared" si="4"/>
        <v>HARGHITA</v>
      </c>
      <c r="C48" s="468" t="s">
        <v>251</v>
      </c>
      <c r="D48" s="380">
        <f t="shared" si="0"/>
        <v>1</v>
      </c>
      <c r="E48" s="364">
        <v>0</v>
      </c>
      <c r="F48" s="364">
        <v>1</v>
      </c>
      <c r="G48" s="380">
        <f t="shared" si="2"/>
        <v>7</v>
      </c>
      <c r="H48" s="364">
        <v>0</v>
      </c>
      <c r="I48" s="364">
        <v>7</v>
      </c>
      <c r="J48" s="381">
        <f t="shared" si="7"/>
        <v>8</v>
      </c>
      <c r="K48" s="397">
        <f t="shared" si="3"/>
        <v>197689</v>
      </c>
      <c r="L48" s="397">
        <v>87127</v>
      </c>
      <c r="M48" s="397">
        <v>110562</v>
      </c>
      <c r="N48" s="457">
        <f t="shared" si="5"/>
        <v>87127</v>
      </c>
      <c r="O48" s="428">
        <v>78777</v>
      </c>
      <c r="P48" s="428">
        <v>6432</v>
      </c>
      <c r="Q48" s="428">
        <v>1918</v>
      </c>
      <c r="R48" s="428">
        <v>0</v>
      </c>
      <c r="S48" s="428">
        <v>0</v>
      </c>
      <c r="T48" s="428">
        <v>0</v>
      </c>
      <c r="U48" s="382"/>
    </row>
    <row r="49" spans="1:21" ht="12.75">
      <c r="A49" s="458">
        <v>42</v>
      </c>
      <c r="B49" s="383" t="str">
        <f t="shared" si="4"/>
        <v>HARGHITA</v>
      </c>
      <c r="C49" s="467" t="s">
        <v>252</v>
      </c>
      <c r="D49" s="380">
        <f t="shared" si="0"/>
        <v>9</v>
      </c>
      <c r="E49" s="364">
        <v>4</v>
      </c>
      <c r="F49" s="364">
        <v>5</v>
      </c>
      <c r="G49" s="380">
        <f t="shared" si="2"/>
        <v>9</v>
      </c>
      <c r="H49" s="364">
        <v>1</v>
      </c>
      <c r="I49" s="364">
        <v>8</v>
      </c>
      <c r="J49" s="381">
        <f t="shared" si="7"/>
        <v>18</v>
      </c>
      <c r="K49" s="397">
        <f t="shared" si="3"/>
        <v>553487</v>
      </c>
      <c r="L49" s="397">
        <v>335411</v>
      </c>
      <c r="M49" s="397">
        <v>218076</v>
      </c>
      <c r="N49" s="457">
        <f t="shared" si="5"/>
        <v>335411</v>
      </c>
      <c r="O49" s="428">
        <v>282602</v>
      </c>
      <c r="P49" s="428">
        <v>0</v>
      </c>
      <c r="Q49" s="428">
        <v>7156</v>
      </c>
      <c r="R49" s="429">
        <v>35503</v>
      </c>
      <c r="S49" s="428">
        <v>10150</v>
      </c>
      <c r="T49" s="428">
        <v>0</v>
      </c>
      <c r="U49" s="382"/>
    </row>
    <row r="50" spans="1:21" ht="12.75">
      <c r="A50" s="374">
        <v>43</v>
      </c>
      <c r="B50" s="383" t="str">
        <f t="shared" si="4"/>
        <v>HARGHITA</v>
      </c>
      <c r="C50" s="466" t="s">
        <v>253</v>
      </c>
      <c r="D50" s="380">
        <f t="shared" si="0"/>
        <v>23</v>
      </c>
      <c r="E50" s="364">
        <v>4</v>
      </c>
      <c r="F50" s="364">
        <v>19</v>
      </c>
      <c r="G50" s="380">
        <f>H50+I50</f>
        <v>9</v>
      </c>
      <c r="H50" s="364">
        <v>0</v>
      </c>
      <c r="I50" s="364">
        <v>9</v>
      </c>
      <c r="J50" s="381">
        <f t="shared" si="7"/>
        <v>32</v>
      </c>
      <c r="K50" s="397">
        <f t="shared" si="3"/>
        <v>1081673</v>
      </c>
      <c r="L50" s="397">
        <v>777573</v>
      </c>
      <c r="M50" s="397">
        <v>304100</v>
      </c>
      <c r="N50" s="457">
        <f t="shared" si="5"/>
        <v>777573</v>
      </c>
      <c r="O50" s="428">
        <v>627952</v>
      </c>
      <c r="P50" s="428">
        <v>77922</v>
      </c>
      <c r="Q50" s="428">
        <v>17111</v>
      </c>
      <c r="R50" s="428">
        <v>54588</v>
      </c>
      <c r="S50" s="428">
        <v>0</v>
      </c>
      <c r="T50" s="428">
        <v>0</v>
      </c>
      <c r="U50" s="382"/>
    </row>
    <row r="51" spans="1:21" ht="12.75">
      <c r="A51" s="458">
        <v>44</v>
      </c>
      <c r="B51" s="383" t="str">
        <f t="shared" si="4"/>
        <v>HARGHITA</v>
      </c>
      <c r="C51" s="467" t="s">
        <v>254</v>
      </c>
      <c r="D51" s="380">
        <f t="shared" si="0"/>
        <v>5</v>
      </c>
      <c r="E51" s="364">
        <v>1</v>
      </c>
      <c r="F51" s="364">
        <v>4</v>
      </c>
      <c r="G51" s="380">
        <f t="shared" si="2"/>
        <v>8</v>
      </c>
      <c r="H51" s="364">
        <v>2</v>
      </c>
      <c r="I51" s="364">
        <v>6</v>
      </c>
      <c r="J51" s="381">
        <f t="shared" si="7"/>
        <v>13</v>
      </c>
      <c r="K51" s="397">
        <f t="shared" si="3"/>
        <v>315540</v>
      </c>
      <c r="L51" s="397">
        <v>178116</v>
      </c>
      <c r="M51" s="397">
        <v>137424</v>
      </c>
      <c r="N51" s="457">
        <f t="shared" si="5"/>
        <v>178116</v>
      </c>
      <c r="O51" s="428">
        <v>158283</v>
      </c>
      <c r="P51" s="428">
        <v>0</v>
      </c>
      <c r="Q51" s="428">
        <v>3917</v>
      </c>
      <c r="R51" s="428">
        <v>15916</v>
      </c>
      <c r="S51" s="428">
        <v>0</v>
      </c>
      <c r="T51" s="428">
        <v>0</v>
      </c>
      <c r="U51" s="382"/>
    </row>
    <row r="52" spans="1:21" ht="12.75">
      <c r="A52" s="374">
        <v>45</v>
      </c>
      <c r="B52" s="383" t="str">
        <f t="shared" si="4"/>
        <v>HARGHITA</v>
      </c>
      <c r="C52" s="466" t="s">
        <v>255</v>
      </c>
      <c r="D52" s="380">
        <f t="shared" si="0"/>
        <v>22</v>
      </c>
      <c r="E52" s="364">
        <v>4</v>
      </c>
      <c r="F52" s="364">
        <v>18</v>
      </c>
      <c r="G52" s="380">
        <f t="shared" si="2"/>
        <v>33</v>
      </c>
      <c r="H52" s="364">
        <v>4</v>
      </c>
      <c r="I52" s="364">
        <v>29</v>
      </c>
      <c r="J52" s="381">
        <f t="shared" si="7"/>
        <v>55</v>
      </c>
      <c r="K52" s="397">
        <f t="shared" si="3"/>
        <v>1375375</v>
      </c>
      <c r="L52" s="397">
        <v>807397</v>
      </c>
      <c r="M52" s="397">
        <v>567978</v>
      </c>
      <c r="N52" s="457">
        <f t="shared" si="5"/>
        <v>807397</v>
      </c>
      <c r="O52" s="428">
        <v>698700</v>
      </c>
      <c r="P52" s="428">
        <v>5158</v>
      </c>
      <c r="Q52" s="428">
        <v>17769</v>
      </c>
      <c r="R52" s="428">
        <v>85770</v>
      </c>
      <c r="S52" s="428">
        <v>0</v>
      </c>
      <c r="T52" s="428">
        <v>0</v>
      </c>
      <c r="U52" s="390"/>
    </row>
    <row r="53" spans="1:21" ht="12.75">
      <c r="A53" s="458">
        <v>46</v>
      </c>
      <c r="B53" s="383" t="str">
        <f t="shared" si="4"/>
        <v>HARGHITA</v>
      </c>
      <c r="C53" s="465" t="s">
        <v>256</v>
      </c>
      <c r="D53" s="449">
        <f t="shared" si="0"/>
        <v>6</v>
      </c>
      <c r="E53" s="397">
        <v>2</v>
      </c>
      <c r="F53" s="397">
        <v>4</v>
      </c>
      <c r="G53" s="380">
        <f t="shared" si="2"/>
        <v>19</v>
      </c>
      <c r="H53" s="397">
        <v>1</v>
      </c>
      <c r="I53" s="397">
        <v>18</v>
      </c>
      <c r="J53" s="450">
        <f t="shared" si="7"/>
        <v>25</v>
      </c>
      <c r="K53" s="397">
        <f t="shared" si="3"/>
        <v>489489</v>
      </c>
      <c r="L53" s="397">
        <v>172662</v>
      </c>
      <c r="M53" s="397">
        <v>316827</v>
      </c>
      <c r="N53" s="457">
        <f t="shared" si="5"/>
        <v>172662</v>
      </c>
      <c r="O53" s="430">
        <v>168867</v>
      </c>
      <c r="P53" s="430">
        <v>0</v>
      </c>
      <c r="Q53" s="430">
        <v>3795</v>
      </c>
      <c r="R53" s="430">
        <v>0</v>
      </c>
      <c r="S53" s="430">
        <v>0</v>
      </c>
      <c r="T53" s="451">
        <v>0</v>
      </c>
      <c r="U53" s="398"/>
    </row>
    <row r="54" spans="1:21" ht="12.75">
      <c r="A54" s="374">
        <v>47</v>
      </c>
      <c r="B54" s="383" t="str">
        <f t="shared" si="4"/>
        <v>HARGHITA</v>
      </c>
      <c r="C54" s="467" t="s">
        <v>257</v>
      </c>
      <c r="D54" s="380">
        <f t="shared" si="0"/>
        <v>9</v>
      </c>
      <c r="E54" s="364">
        <v>2</v>
      </c>
      <c r="F54" s="364">
        <v>7</v>
      </c>
      <c r="G54" s="380">
        <f t="shared" si="2"/>
        <v>45</v>
      </c>
      <c r="H54" s="364">
        <v>6</v>
      </c>
      <c r="I54" s="364">
        <v>39</v>
      </c>
      <c r="J54" s="381">
        <f t="shared" si="7"/>
        <v>54</v>
      </c>
      <c r="K54" s="397">
        <f t="shared" si="3"/>
        <v>1115121</v>
      </c>
      <c r="L54" s="397">
        <v>334075</v>
      </c>
      <c r="M54" s="397">
        <v>781046</v>
      </c>
      <c r="N54" s="457">
        <f t="shared" si="5"/>
        <v>334075</v>
      </c>
      <c r="O54" s="428">
        <v>276083</v>
      </c>
      <c r="P54" s="428">
        <v>0</v>
      </c>
      <c r="Q54" s="428">
        <v>7067</v>
      </c>
      <c r="R54" s="428">
        <v>37875</v>
      </c>
      <c r="S54" s="428">
        <v>13050</v>
      </c>
      <c r="T54" s="428">
        <v>0</v>
      </c>
      <c r="U54" s="382"/>
    </row>
    <row r="55" spans="1:21" ht="12.75">
      <c r="A55" s="458">
        <v>48</v>
      </c>
      <c r="B55" s="383" t="str">
        <f t="shared" si="4"/>
        <v>HARGHITA</v>
      </c>
      <c r="C55" s="466" t="s">
        <v>258</v>
      </c>
      <c r="D55" s="380">
        <f t="shared" si="0"/>
        <v>14</v>
      </c>
      <c r="E55" s="364">
        <v>2</v>
      </c>
      <c r="F55" s="364">
        <v>12</v>
      </c>
      <c r="G55" s="380">
        <f t="shared" si="2"/>
        <v>12</v>
      </c>
      <c r="H55" s="364">
        <v>1</v>
      </c>
      <c r="I55" s="364">
        <v>11</v>
      </c>
      <c r="J55" s="381">
        <f t="shared" si="7"/>
        <v>26</v>
      </c>
      <c r="K55" s="397">
        <f t="shared" si="3"/>
        <v>556582</v>
      </c>
      <c r="L55" s="397">
        <v>348843</v>
      </c>
      <c r="M55" s="397">
        <v>207739</v>
      </c>
      <c r="N55" s="457">
        <f t="shared" si="5"/>
        <v>348843</v>
      </c>
      <c r="O55" s="428">
        <v>284756</v>
      </c>
      <c r="P55" s="428">
        <v>19343</v>
      </c>
      <c r="Q55" s="428">
        <v>7676</v>
      </c>
      <c r="R55" s="428">
        <v>37068</v>
      </c>
      <c r="S55" s="428">
        <v>0</v>
      </c>
      <c r="T55" s="428">
        <v>0</v>
      </c>
      <c r="U55" s="382"/>
    </row>
    <row r="56" spans="1:21" ht="12.75">
      <c r="A56" s="374">
        <v>49</v>
      </c>
      <c r="B56" s="383" t="str">
        <f t="shared" si="4"/>
        <v>HARGHITA</v>
      </c>
      <c r="C56" s="467" t="s">
        <v>259</v>
      </c>
      <c r="D56" s="380">
        <f t="shared" si="0"/>
        <v>3</v>
      </c>
      <c r="E56" s="364">
        <v>0</v>
      </c>
      <c r="F56" s="364">
        <v>3</v>
      </c>
      <c r="G56" s="380">
        <f t="shared" si="2"/>
        <v>7</v>
      </c>
      <c r="H56" s="364">
        <v>1</v>
      </c>
      <c r="I56" s="364">
        <v>6</v>
      </c>
      <c r="J56" s="381">
        <f>D56+G56</f>
        <v>10</v>
      </c>
      <c r="K56" s="397">
        <f t="shared" si="3"/>
        <v>248193</v>
      </c>
      <c r="L56" s="397">
        <v>110240</v>
      </c>
      <c r="M56" s="397">
        <v>137953</v>
      </c>
      <c r="N56" s="457">
        <f t="shared" si="5"/>
        <v>110240</v>
      </c>
      <c r="O56" s="428">
        <v>91300</v>
      </c>
      <c r="P56" s="428">
        <v>0</v>
      </c>
      <c r="Q56" s="428">
        <v>2134</v>
      </c>
      <c r="R56" s="428">
        <v>12456</v>
      </c>
      <c r="S56" s="428">
        <v>4350</v>
      </c>
      <c r="T56" s="428">
        <v>0</v>
      </c>
      <c r="U56" s="382"/>
    </row>
    <row r="57" spans="1:21" ht="12.75">
      <c r="A57" s="458">
        <v>50</v>
      </c>
      <c r="B57" s="383" t="str">
        <f t="shared" si="4"/>
        <v>HARGHITA</v>
      </c>
      <c r="C57" s="467" t="s">
        <v>260</v>
      </c>
      <c r="D57" s="380">
        <f t="shared" si="0"/>
        <v>46</v>
      </c>
      <c r="E57" s="364">
        <v>7</v>
      </c>
      <c r="F57" s="364">
        <v>39</v>
      </c>
      <c r="G57" s="380">
        <f t="shared" si="2"/>
        <v>16</v>
      </c>
      <c r="H57" s="364">
        <v>1</v>
      </c>
      <c r="I57" s="364">
        <v>15</v>
      </c>
      <c r="J57" s="381">
        <f t="shared" si="7"/>
        <v>62</v>
      </c>
      <c r="K57" s="397">
        <f t="shared" si="3"/>
        <v>2243977</v>
      </c>
      <c r="L57" s="454">
        <v>1850145</v>
      </c>
      <c r="M57" s="454">
        <v>393832</v>
      </c>
      <c r="N57" s="457">
        <f t="shared" si="5"/>
        <v>1850145</v>
      </c>
      <c r="O57" s="428">
        <v>1569846</v>
      </c>
      <c r="P57" s="428">
        <v>0</v>
      </c>
      <c r="Q57" s="428">
        <v>39667</v>
      </c>
      <c r="R57" s="428">
        <v>189382</v>
      </c>
      <c r="S57" s="428">
        <v>51250</v>
      </c>
      <c r="T57" s="428">
        <v>0</v>
      </c>
      <c r="U57" s="382"/>
    </row>
    <row r="58" spans="1:21" ht="12.75">
      <c r="A58" s="374">
        <v>51</v>
      </c>
      <c r="B58" s="383" t="str">
        <f t="shared" si="4"/>
        <v>HARGHITA</v>
      </c>
      <c r="C58" s="467" t="s">
        <v>261</v>
      </c>
      <c r="D58" s="380">
        <f t="shared" si="0"/>
        <v>12</v>
      </c>
      <c r="E58" s="364">
        <v>2</v>
      </c>
      <c r="F58" s="364">
        <v>10</v>
      </c>
      <c r="G58" s="380">
        <f t="shared" si="2"/>
        <v>10</v>
      </c>
      <c r="H58" s="364">
        <v>0</v>
      </c>
      <c r="I58" s="364">
        <v>10</v>
      </c>
      <c r="J58" s="381">
        <f t="shared" si="7"/>
        <v>22</v>
      </c>
      <c r="K58" s="397">
        <f t="shared" si="3"/>
        <v>564192</v>
      </c>
      <c r="L58" s="397">
        <v>414803</v>
      </c>
      <c r="M58" s="397">
        <v>149389</v>
      </c>
      <c r="N58" s="457">
        <f t="shared" si="5"/>
        <v>414803</v>
      </c>
      <c r="O58" s="428">
        <v>361028</v>
      </c>
      <c r="P58" s="428">
        <v>0</v>
      </c>
      <c r="Q58" s="428">
        <v>8761</v>
      </c>
      <c r="R58" s="428">
        <v>45014</v>
      </c>
      <c r="S58" s="428">
        <v>0</v>
      </c>
      <c r="T58" s="428">
        <v>0</v>
      </c>
      <c r="U58" s="382"/>
    </row>
    <row r="59" spans="1:21" ht="12.75">
      <c r="A59" s="458">
        <v>52</v>
      </c>
      <c r="B59" s="383" t="str">
        <f t="shared" si="4"/>
        <v>HARGHITA</v>
      </c>
      <c r="C59" s="467" t="s">
        <v>262</v>
      </c>
      <c r="D59" s="380">
        <f t="shared" si="0"/>
        <v>19</v>
      </c>
      <c r="E59" s="364">
        <v>2</v>
      </c>
      <c r="F59" s="364">
        <v>17</v>
      </c>
      <c r="G59" s="380">
        <f t="shared" si="2"/>
        <v>25</v>
      </c>
      <c r="H59" s="364">
        <v>4</v>
      </c>
      <c r="I59" s="364">
        <v>21</v>
      </c>
      <c r="J59" s="381">
        <f t="shared" si="7"/>
        <v>44</v>
      </c>
      <c r="K59" s="397">
        <f t="shared" si="3"/>
        <v>1048886</v>
      </c>
      <c r="L59" s="397">
        <v>620791</v>
      </c>
      <c r="M59" s="397">
        <v>428095</v>
      </c>
      <c r="N59" s="457">
        <f t="shared" si="5"/>
        <v>620791</v>
      </c>
      <c r="O59" s="428">
        <v>607472</v>
      </c>
      <c r="P59" s="428">
        <v>0</v>
      </c>
      <c r="Q59" s="428">
        <v>13319</v>
      </c>
      <c r="R59" s="428">
        <v>0</v>
      </c>
      <c r="S59" s="428">
        <v>0</v>
      </c>
      <c r="T59" s="428">
        <v>0</v>
      </c>
      <c r="U59" s="382"/>
    </row>
    <row r="60" spans="1:21" ht="12.75">
      <c r="A60" s="374">
        <v>53</v>
      </c>
      <c r="B60" s="383" t="str">
        <f t="shared" si="4"/>
        <v>HARGHITA</v>
      </c>
      <c r="C60" s="467" t="s">
        <v>263</v>
      </c>
      <c r="D60" s="380">
        <f t="shared" si="0"/>
        <v>18</v>
      </c>
      <c r="E60" s="364">
        <v>4</v>
      </c>
      <c r="F60" s="364">
        <v>14</v>
      </c>
      <c r="G60" s="380">
        <f t="shared" si="2"/>
        <v>12</v>
      </c>
      <c r="H60" s="364">
        <v>1</v>
      </c>
      <c r="I60" s="364">
        <v>11</v>
      </c>
      <c r="J60" s="381">
        <f t="shared" si="7"/>
        <v>30</v>
      </c>
      <c r="K60" s="397">
        <f t="shared" si="3"/>
        <v>880162</v>
      </c>
      <c r="L60" s="397">
        <v>645804</v>
      </c>
      <c r="M60" s="397">
        <v>234358</v>
      </c>
      <c r="N60" s="457">
        <f t="shared" si="5"/>
        <v>645804</v>
      </c>
      <c r="O60" s="428">
        <v>388424</v>
      </c>
      <c r="P60" s="428">
        <v>157462</v>
      </c>
      <c r="Q60" s="428">
        <v>13650</v>
      </c>
      <c r="R60" s="428">
        <v>86268</v>
      </c>
      <c r="S60" s="428">
        <v>0</v>
      </c>
      <c r="T60" s="428">
        <v>0</v>
      </c>
      <c r="U60" s="382"/>
    </row>
    <row r="61" spans="1:21" ht="12.75">
      <c r="A61" s="458">
        <v>54</v>
      </c>
      <c r="B61" s="383" t="str">
        <f t="shared" si="4"/>
        <v>HARGHITA</v>
      </c>
      <c r="C61" s="466" t="s">
        <v>264</v>
      </c>
      <c r="D61" s="380">
        <f>SUM(E61:F61)</f>
        <v>38</v>
      </c>
      <c r="E61" s="364">
        <v>4</v>
      </c>
      <c r="F61" s="364">
        <v>34</v>
      </c>
      <c r="G61" s="380">
        <f t="shared" si="2"/>
        <v>20</v>
      </c>
      <c r="H61" s="364">
        <v>0</v>
      </c>
      <c r="I61" s="364">
        <v>20</v>
      </c>
      <c r="J61" s="381">
        <f t="shared" si="7"/>
        <v>58</v>
      </c>
      <c r="K61" s="397">
        <f t="shared" si="3"/>
        <v>1739822</v>
      </c>
      <c r="L61" s="397">
        <v>1378346</v>
      </c>
      <c r="M61" s="397">
        <v>361476</v>
      </c>
      <c r="N61" s="457">
        <f t="shared" si="5"/>
        <v>1378346</v>
      </c>
      <c r="O61" s="428">
        <v>1196997</v>
      </c>
      <c r="P61" s="428">
        <v>0</v>
      </c>
      <c r="Q61" s="428">
        <v>30370</v>
      </c>
      <c r="R61" s="428">
        <v>150979</v>
      </c>
      <c r="S61" s="428">
        <v>0</v>
      </c>
      <c r="T61" s="428">
        <v>0</v>
      </c>
      <c r="U61" s="382"/>
    </row>
    <row r="62" spans="1:21" ht="12.75">
      <c r="A62" s="374">
        <v>55</v>
      </c>
      <c r="B62" s="383" t="str">
        <f t="shared" si="4"/>
        <v>HARGHITA</v>
      </c>
      <c r="C62" s="466" t="s">
        <v>265</v>
      </c>
      <c r="D62" s="380">
        <f aca="true" t="shared" si="8" ref="D62:D74">E62+F62</f>
        <v>8</v>
      </c>
      <c r="E62" s="364">
        <v>3</v>
      </c>
      <c r="F62" s="364">
        <v>5</v>
      </c>
      <c r="G62" s="380">
        <f t="shared" si="2"/>
        <v>14</v>
      </c>
      <c r="H62" s="364">
        <v>4</v>
      </c>
      <c r="I62" s="364">
        <v>10</v>
      </c>
      <c r="J62" s="381">
        <f t="shared" si="7"/>
        <v>22</v>
      </c>
      <c r="K62" s="397">
        <f t="shared" si="3"/>
        <v>585765</v>
      </c>
      <c r="L62" s="397">
        <v>299937</v>
      </c>
      <c r="M62" s="397">
        <v>285828</v>
      </c>
      <c r="N62" s="457">
        <f t="shared" si="5"/>
        <v>299937</v>
      </c>
      <c r="O62" s="428">
        <v>251925</v>
      </c>
      <c r="P62" s="428">
        <v>0</v>
      </c>
      <c r="Q62" s="428">
        <v>6349</v>
      </c>
      <c r="R62" s="428">
        <v>30063</v>
      </c>
      <c r="S62" s="428">
        <v>11600</v>
      </c>
      <c r="T62" s="428">
        <v>0</v>
      </c>
      <c r="U62" s="384"/>
    </row>
    <row r="63" spans="1:21" ht="12.75">
      <c r="A63" s="458">
        <v>56</v>
      </c>
      <c r="B63" s="383" t="str">
        <f t="shared" si="4"/>
        <v>HARGHITA</v>
      </c>
      <c r="C63" s="466" t="s">
        <v>266</v>
      </c>
      <c r="D63" s="380">
        <f t="shared" si="8"/>
        <v>18</v>
      </c>
      <c r="E63" s="364">
        <v>4</v>
      </c>
      <c r="F63" s="364">
        <v>14</v>
      </c>
      <c r="G63" s="380">
        <f t="shared" si="2"/>
        <v>28</v>
      </c>
      <c r="H63" s="364">
        <v>5</v>
      </c>
      <c r="I63" s="364">
        <v>23</v>
      </c>
      <c r="J63" s="381">
        <f t="shared" si="7"/>
        <v>46</v>
      </c>
      <c r="K63" s="397">
        <f t="shared" si="3"/>
        <v>1188663</v>
      </c>
      <c r="L63" s="397">
        <v>693533</v>
      </c>
      <c r="M63" s="397">
        <v>495130</v>
      </c>
      <c r="N63" s="457">
        <f t="shared" si="5"/>
        <v>693533</v>
      </c>
      <c r="O63" s="428">
        <v>607551</v>
      </c>
      <c r="P63" s="428">
        <v>0</v>
      </c>
      <c r="Q63" s="428">
        <v>15262</v>
      </c>
      <c r="R63" s="428">
        <v>70720</v>
      </c>
      <c r="S63" s="428">
        <v>0</v>
      </c>
      <c r="T63" s="428">
        <v>0</v>
      </c>
      <c r="U63" s="382"/>
    </row>
    <row r="64" spans="1:21" ht="12.75">
      <c r="A64" s="374">
        <v>57</v>
      </c>
      <c r="B64" s="383" t="str">
        <f t="shared" si="4"/>
        <v>HARGHITA</v>
      </c>
      <c r="C64" s="467" t="s">
        <v>267</v>
      </c>
      <c r="D64" s="380">
        <f t="shared" si="8"/>
        <v>12</v>
      </c>
      <c r="E64" s="364">
        <v>3</v>
      </c>
      <c r="F64" s="364">
        <v>9</v>
      </c>
      <c r="G64" s="380">
        <f t="shared" si="2"/>
        <v>12</v>
      </c>
      <c r="H64" s="364">
        <v>0</v>
      </c>
      <c r="I64" s="364">
        <v>12</v>
      </c>
      <c r="J64" s="381">
        <f t="shared" si="7"/>
        <v>24</v>
      </c>
      <c r="K64" s="397">
        <f t="shared" si="3"/>
        <v>639379</v>
      </c>
      <c r="L64" s="397">
        <v>385315</v>
      </c>
      <c r="M64" s="397">
        <v>254064</v>
      </c>
      <c r="N64" s="457">
        <f t="shared" si="5"/>
        <v>385315</v>
      </c>
      <c r="O64" s="428">
        <v>351950</v>
      </c>
      <c r="P64" s="428">
        <v>24884</v>
      </c>
      <c r="Q64" s="428">
        <v>8481</v>
      </c>
      <c r="R64" s="428">
        <v>0</v>
      </c>
      <c r="S64" s="428"/>
      <c r="T64" s="448">
        <v>0</v>
      </c>
      <c r="U64" s="382"/>
    </row>
    <row r="65" spans="1:21" ht="12.75">
      <c r="A65" s="458">
        <v>58</v>
      </c>
      <c r="B65" s="383" t="str">
        <f t="shared" si="4"/>
        <v>HARGHITA</v>
      </c>
      <c r="C65" s="465" t="s">
        <v>268</v>
      </c>
      <c r="D65" s="380">
        <f t="shared" si="8"/>
        <v>22</v>
      </c>
      <c r="E65" s="364">
        <v>2</v>
      </c>
      <c r="F65" s="364">
        <v>20</v>
      </c>
      <c r="G65" s="380">
        <f>H65+I65</f>
        <v>10</v>
      </c>
      <c r="H65" s="364">
        <v>0</v>
      </c>
      <c r="I65" s="364">
        <v>10</v>
      </c>
      <c r="J65" s="381">
        <f t="shared" si="7"/>
        <v>32</v>
      </c>
      <c r="K65" s="397">
        <f t="shared" si="3"/>
        <v>980267</v>
      </c>
      <c r="L65" s="397">
        <v>857687</v>
      </c>
      <c r="M65" s="397">
        <v>122580</v>
      </c>
      <c r="N65" s="457">
        <f t="shared" si="5"/>
        <v>857687</v>
      </c>
      <c r="O65" s="428">
        <v>728019</v>
      </c>
      <c r="P65" s="428">
        <v>0</v>
      </c>
      <c r="Q65" s="428">
        <v>18154</v>
      </c>
      <c r="R65" s="428">
        <v>81764</v>
      </c>
      <c r="S65" s="428">
        <v>29750</v>
      </c>
      <c r="T65" s="428">
        <v>0</v>
      </c>
      <c r="U65" s="382"/>
    </row>
    <row r="66" spans="1:21" ht="12.75">
      <c r="A66" s="374">
        <v>59</v>
      </c>
      <c r="B66" s="383" t="str">
        <f t="shared" si="4"/>
        <v>HARGHITA</v>
      </c>
      <c r="C66" s="467" t="s">
        <v>269</v>
      </c>
      <c r="D66" s="380">
        <f t="shared" si="8"/>
        <v>14</v>
      </c>
      <c r="E66" s="364">
        <v>5</v>
      </c>
      <c r="F66" s="364">
        <v>9</v>
      </c>
      <c r="G66" s="380">
        <f t="shared" si="2"/>
        <v>56</v>
      </c>
      <c r="H66" s="364">
        <v>11</v>
      </c>
      <c r="I66" s="364">
        <v>45</v>
      </c>
      <c r="J66" s="381">
        <f t="shared" si="7"/>
        <v>70</v>
      </c>
      <c r="K66" s="397">
        <f t="shared" si="3"/>
        <v>1507092</v>
      </c>
      <c r="L66" s="397">
        <v>539936</v>
      </c>
      <c r="M66" s="397">
        <v>967156</v>
      </c>
      <c r="N66" s="457">
        <f t="shared" si="5"/>
        <v>539936</v>
      </c>
      <c r="O66" s="428">
        <v>445630</v>
      </c>
      <c r="P66" s="428">
        <v>0</v>
      </c>
      <c r="Q66" s="428">
        <v>11405</v>
      </c>
      <c r="R66" s="428">
        <v>61151</v>
      </c>
      <c r="S66" s="428">
        <v>21750</v>
      </c>
      <c r="T66" s="428">
        <v>0</v>
      </c>
      <c r="U66" s="382"/>
    </row>
    <row r="67" spans="1:21" ht="12.75">
      <c r="A67" s="458">
        <v>60</v>
      </c>
      <c r="B67" s="383" t="str">
        <f t="shared" si="4"/>
        <v>HARGHITA</v>
      </c>
      <c r="C67" s="466" t="s">
        <v>270</v>
      </c>
      <c r="D67" s="380">
        <f t="shared" si="8"/>
        <v>26</v>
      </c>
      <c r="E67" s="364">
        <v>9</v>
      </c>
      <c r="F67" s="364">
        <v>17</v>
      </c>
      <c r="G67" s="380">
        <f t="shared" si="2"/>
        <v>19</v>
      </c>
      <c r="H67" s="364">
        <v>0</v>
      </c>
      <c r="I67" s="364">
        <v>19</v>
      </c>
      <c r="J67" s="381">
        <f t="shared" si="7"/>
        <v>45</v>
      </c>
      <c r="K67" s="397">
        <f t="shared" si="3"/>
        <v>1000490</v>
      </c>
      <c r="L67" s="397">
        <v>700579</v>
      </c>
      <c r="M67" s="397">
        <v>299911</v>
      </c>
      <c r="N67" s="457">
        <f t="shared" si="5"/>
        <v>700579</v>
      </c>
      <c r="O67" s="428">
        <v>610386</v>
      </c>
      <c r="P67" s="428">
        <v>0</v>
      </c>
      <c r="Q67" s="428">
        <v>15419</v>
      </c>
      <c r="R67" s="428">
        <v>74774</v>
      </c>
      <c r="S67" s="428">
        <v>0</v>
      </c>
      <c r="T67" s="428">
        <v>0</v>
      </c>
      <c r="U67" s="382"/>
    </row>
    <row r="68" spans="1:21" ht="12.75">
      <c r="A68" s="374">
        <v>61</v>
      </c>
      <c r="B68" s="383" t="str">
        <f t="shared" si="4"/>
        <v>HARGHITA</v>
      </c>
      <c r="C68" s="467" t="s">
        <v>271</v>
      </c>
      <c r="D68" s="380">
        <f t="shared" si="8"/>
        <v>14</v>
      </c>
      <c r="E68" s="364">
        <v>1</v>
      </c>
      <c r="F68" s="364">
        <v>13</v>
      </c>
      <c r="G68" s="380">
        <f t="shared" si="2"/>
        <v>24</v>
      </c>
      <c r="H68" s="364">
        <v>0</v>
      </c>
      <c r="I68" s="364">
        <v>24</v>
      </c>
      <c r="J68" s="381">
        <f t="shared" si="7"/>
        <v>38</v>
      </c>
      <c r="K68" s="397">
        <f t="shared" si="3"/>
        <v>910305</v>
      </c>
      <c r="L68" s="397">
        <v>457213</v>
      </c>
      <c r="M68" s="397">
        <v>453092</v>
      </c>
      <c r="N68" s="457">
        <f t="shared" si="5"/>
        <v>457213</v>
      </c>
      <c r="O68" s="428">
        <v>398374</v>
      </c>
      <c r="P68" s="428">
        <v>0</v>
      </c>
      <c r="Q68" s="428">
        <v>10059</v>
      </c>
      <c r="R68" s="428">
        <v>48780</v>
      </c>
      <c r="S68" s="428">
        <v>0</v>
      </c>
      <c r="T68" s="428">
        <v>0</v>
      </c>
      <c r="U68" s="382"/>
    </row>
    <row r="69" spans="1:21" ht="12.75">
      <c r="A69" s="458">
        <v>62</v>
      </c>
      <c r="B69" s="383" t="str">
        <f t="shared" si="4"/>
        <v>HARGHITA</v>
      </c>
      <c r="C69" s="467" t="s">
        <v>272</v>
      </c>
      <c r="D69" s="380">
        <f t="shared" si="8"/>
        <v>16</v>
      </c>
      <c r="E69" s="364">
        <v>4</v>
      </c>
      <c r="F69" s="364">
        <v>12</v>
      </c>
      <c r="G69" s="380">
        <f t="shared" si="2"/>
        <v>18</v>
      </c>
      <c r="H69" s="364">
        <v>2</v>
      </c>
      <c r="I69" s="364">
        <v>16</v>
      </c>
      <c r="J69" s="381">
        <f t="shared" si="7"/>
        <v>34</v>
      </c>
      <c r="K69" s="397">
        <f t="shared" si="3"/>
        <v>875272</v>
      </c>
      <c r="L69" s="397">
        <v>490947</v>
      </c>
      <c r="M69" s="397">
        <v>384325</v>
      </c>
      <c r="N69" s="457">
        <f t="shared" si="5"/>
        <v>490947</v>
      </c>
      <c r="O69" s="428">
        <v>462582</v>
      </c>
      <c r="P69" s="428">
        <v>17565</v>
      </c>
      <c r="Q69" s="428">
        <v>10800</v>
      </c>
      <c r="R69" s="428">
        <v>0</v>
      </c>
      <c r="S69" s="428">
        <v>0</v>
      </c>
      <c r="T69" s="428">
        <v>0</v>
      </c>
      <c r="U69" s="382"/>
    </row>
    <row r="70" spans="1:21" ht="12.75">
      <c r="A70" s="374">
        <v>63</v>
      </c>
      <c r="B70" s="383" t="str">
        <f t="shared" si="4"/>
        <v>HARGHITA</v>
      </c>
      <c r="C70" s="467" t="s">
        <v>273</v>
      </c>
      <c r="D70" s="380">
        <f t="shared" si="8"/>
        <v>12</v>
      </c>
      <c r="E70" s="364">
        <v>1</v>
      </c>
      <c r="F70" s="364">
        <v>11</v>
      </c>
      <c r="G70" s="380">
        <f>H70+I70</f>
        <v>12</v>
      </c>
      <c r="H70" s="364">
        <v>1</v>
      </c>
      <c r="I70" s="364">
        <v>11</v>
      </c>
      <c r="J70" s="381">
        <f t="shared" si="7"/>
        <v>24</v>
      </c>
      <c r="K70" s="397">
        <f t="shared" si="3"/>
        <v>631487</v>
      </c>
      <c r="L70" s="397">
        <v>371575</v>
      </c>
      <c r="M70" s="397">
        <v>259912</v>
      </c>
      <c r="N70" s="457">
        <f t="shared" si="5"/>
        <v>371575</v>
      </c>
      <c r="O70" s="428">
        <v>323311</v>
      </c>
      <c r="P70" s="428">
        <v>0</v>
      </c>
      <c r="Q70" s="428">
        <v>8089</v>
      </c>
      <c r="R70" s="428">
        <v>40175</v>
      </c>
      <c r="S70" s="428">
        <v>0</v>
      </c>
      <c r="T70" s="428">
        <v>0</v>
      </c>
      <c r="U70" s="382"/>
    </row>
    <row r="71" spans="1:21" ht="12.75">
      <c r="A71" s="458">
        <v>64</v>
      </c>
      <c r="B71" s="383" t="str">
        <f t="shared" si="4"/>
        <v>HARGHITA</v>
      </c>
      <c r="C71" s="465" t="s">
        <v>274</v>
      </c>
      <c r="D71" s="380">
        <f t="shared" si="8"/>
        <v>6</v>
      </c>
      <c r="E71" s="364">
        <v>0</v>
      </c>
      <c r="F71" s="364">
        <v>6</v>
      </c>
      <c r="G71" s="380">
        <f>H71+I71</f>
        <v>6</v>
      </c>
      <c r="H71" s="364">
        <v>0</v>
      </c>
      <c r="I71" s="364">
        <v>6</v>
      </c>
      <c r="J71" s="381">
        <f t="shared" si="7"/>
        <v>12</v>
      </c>
      <c r="K71" s="397">
        <f t="shared" si="3"/>
        <v>291684</v>
      </c>
      <c r="L71" s="397">
        <v>222429</v>
      </c>
      <c r="M71" s="397">
        <v>69255</v>
      </c>
      <c r="N71" s="457">
        <f t="shared" si="5"/>
        <v>222429</v>
      </c>
      <c r="O71" s="428">
        <v>207260</v>
      </c>
      <c r="P71" s="428">
        <v>0</v>
      </c>
      <c r="Q71" s="428">
        <v>4894</v>
      </c>
      <c r="R71" s="428">
        <v>10275</v>
      </c>
      <c r="S71" s="428">
        <v>0</v>
      </c>
      <c r="T71" s="428">
        <v>0</v>
      </c>
      <c r="U71" s="382"/>
    </row>
    <row r="72" spans="1:21" ht="12.75">
      <c r="A72" s="374">
        <v>65</v>
      </c>
      <c r="B72" s="383" t="str">
        <f t="shared" si="4"/>
        <v>HARGHITA</v>
      </c>
      <c r="C72" s="468" t="s">
        <v>275</v>
      </c>
      <c r="D72" s="380">
        <f t="shared" si="8"/>
        <v>16</v>
      </c>
      <c r="E72" s="364">
        <v>5</v>
      </c>
      <c r="F72" s="364">
        <v>11</v>
      </c>
      <c r="G72" s="380">
        <f t="shared" si="2"/>
        <v>17</v>
      </c>
      <c r="H72" s="364">
        <v>2</v>
      </c>
      <c r="I72" s="364">
        <v>15</v>
      </c>
      <c r="J72" s="381">
        <f t="shared" si="7"/>
        <v>33</v>
      </c>
      <c r="K72" s="397">
        <f t="shared" si="3"/>
        <v>851319</v>
      </c>
      <c r="L72" s="397">
        <v>550984</v>
      </c>
      <c r="M72" s="397">
        <v>300335</v>
      </c>
      <c r="N72" s="457">
        <f t="shared" si="5"/>
        <v>550984</v>
      </c>
      <c r="O72" s="428">
        <v>510324</v>
      </c>
      <c r="P72" s="428">
        <v>28683</v>
      </c>
      <c r="Q72" s="428">
        <v>11977</v>
      </c>
      <c r="R72" s="428">
        <v>0</v>
      </c>
      <c r="S72" s="428">
        <v>0</v>
      </c>
      <c r="T72" s="428">
        <v>0</v>
      </c>
      <c r="U72" s="382"/>
    </row>
    <row r="73" spans="1:21" ht="12.75">
      <c r="A73" s="458">
        <v>66</v>
      </c>
      <c r="B73" s="383" t="str">
        <f t="shared" si="4"/>
        <v>HARGHITA</v>
      </c>
      <c r="C73" s="465" t="s">
        <v>392</v>
      </c>
      <c r="D73" s="380">
        <f t="shared" si="8"/>
        <v>12</v>
      </c>
      <c r="E73" s="364">
        <v>3</v>
      </c>
      <c r="F73" s="364">
        <v>9</v>
      </c>
      <c r="G73" s="380">
        <f>H73+I73</f>
        <v>13</v>
      </c>
      <c r="H73" s="364">
        <v>0</v>
      </c>
      <c r="I73" s="364">
        <v>13</v>
      </c>
      <c r="J73" s="381">
        <f t="shared" si="7"/>
        <v>25</v>
      </c>
      <c r="K73" s="397">
        <f>L73+M73</f>
        <v>696988</v>
      </c>
      <c r="L73" s="397">
        <v>471844</v>
      </c>
      <c r="M73" s="397">
        <v>225144</v>
      </c>
      <c r="N73" s="457">
        <f>O73+P73+Q73+R73+S73</f>
        <v>471844</v>
      </c>
      <c r="O73" s="428">
        <v>391776</v>
      </c>
      <c r="P73" s="428">
        <v>0</v>
      </c>
      <c r="Q73" s="428">
        <v>10668</v>
      </c>
      <c r="R73" s="428">
        <v>52000</v>
      </c>
      <c r="S73" s="428">
        <v>17400</v>
      </c>
      <c r="T73" s="428">
        <v>0</v>
      </c>
      <c r="U73" s="382"/>
    </row>
    <row r="74" spans="1:21" ht="12.75">
      <c r="A74" s="374">
        <v>67</v>
      </c>
      <c r="B74" s="383" t="str">
        <f>B73</f>
        <v>HARGHITA</v>
      </c>
      <c r="C74" s="465" t="s">
        <v>276</v>
      </c>
      <c r="D74" s="380">
        <f t="shared" si="8"/>
        <v>33</v>
      </c>
      <c r="E74" s="364">
        <v>5</v>
      </c>
      <c r="F74" s="364">
        <v>28</v>
      </c>
      <c r="G74" s="380">
        <f>H74+I74</f>
        <v>30</v>
      </c>
      <c r="H74" s="364">
        <v>5</v>
      </c>
      <c r="I74" s="364">
        <v>25</v>
      </c>
      <c r="J74" s="381">
        <f>SUM(G74,D74)</f>
        <v>63</v>
      </c>
      <c r="K74" s="397">
        <f>L74+M74</f>
        <v>1500564</v>
      </c>
      <c r="L74" s="397">
        <v>1070754</v>
      </c>
      <c r="M74" s="397">
        <v>429810</v>
      </c>
      <c r="N74" s="457">
        <f>O74+P74+Q74+R74+S74</f>
        <v>1070754</v>
      </c>
      <c r="O74" s="429">
        <v>1047192</v>
      </c>
      <c r="P74" s="429">
        <v>0</v>
      </c>
      <c r="Q74" s="429">
        <v>23562</v>
      </c>
      <c r="R74" s="428">
        <v>0</v>
      </c>
      <c r="S74" s="428">
        <v>0</v>
      </c>
      <c r="T74" s="428">
        <v>0</v>
      </c>
      <c r="U74" s="382"/>
    </row>
    <row r="75" spans="1:21" ht="12.75">
      <c r="A75" s="460"/>
      <c r="B75" s="383" t="e">
        <f>#REF!</f>
        <v>#REF!</v>
      </c>
      <c r="C75" s="469" t="s">
        <v>73</v>
      </c>
      <c r="D75" s="380">
        <f>SUM(D8:D74)</f>
        <v>1449</v>
      </c>
      <c r="E75" s="380">
        <f aca="true" t="shared" si="9" ref="E75:S75">SUM(E8:E74)</f>
        <v>305</v>
      </c>
      <c r="F75" s="380">
        <f t="shared" si="9"/>
        <v>1144</v>
      </c>
      <c r="G75" s="380">
        <f t="shared" si="9"/>
        <v>1898</v>
      </c>
      <c r="H75" s="380">
        <f t="shared" si="9"/>
        <v>234</v>
      </c>
      <c r="I75" s="380">
        <f t="shared" si="9"/>
        <v>1664</v>
      </c>
      <c r="J75" s="380">
        <f t="shared" si="9"/>
        <v>3347</v>
      </c>
      <c r="K75" s="380">
        <f t="shared" si="9"/>
        <v>83944344</v>
      </c>
      <c r="L75" s="380">
        <f t="shared" si="9"/>
        <v>49899834</v>
      </c>
      <c r="M75" s="380">
        <f t="shared" si="9"/>
        <v>34044510</v>
      </c>
      <c r="N75" s="380">
        <f>SUM(N8:N74)</f>
        <v>49899834</v>
      </c>
      <c r="O75" s="457">
        <f>SUM(O8:O74)</f>
        <v>43834638</v>
      </c>
      <c r="P75" s="457">
        <f>SUM(P8:P74)</f>
        <v>745564</v>
      </c>
      <c r="Q75" s="457">
        <f>SUM(Q8:Q74)</f>
        <v>1071899</v>
      </c>
      <c r="R75" s="380">
        <f t="shared" si="9"/>
        <v>3487357</v>
      </c>
      <c r="S75" s="380">
        <f t="shared" si="9"/>
        <v>760376</v>
      </c>
      <c r="T75" s="381">
        <f>SUM(T8:T74)</f>
        <v>0</v>
      </c>
      <c r="U75" s="391"/>
    </row>
    <row r="76" spans="1:21" ht="12.75">
      <c r="A76" s="367"/>
      <c r="B76" s="367"/>
      <c r="C76" s="470" t="s">
        <v>399</v>
      </c>
      <c r="D76" s="461"/>
      <c r="E76" s="367"/>
      <c r="F76" s="367"/>
      <c r="G76" s="367"/>
      <c r="H76" s="367"/>
      <c r="I76" s="367"/>
      <c r="J76" s="367"/>
      <c r="K76" s="453"/>
      <c r="L76" s="462"/>
      <c r="M76" s="453"/>
      <c r="N76" s="453"/>
      <c r="O76" s="453"/>
      <c r="P76" s="453"/>
      <c r="Q76" s="453"/>
      <c r="R76" s="453"/>
      <c r="S76" s="453"/>
      <c r="T76" s="367"/>
      <c r="U76" s="367"/>
    </row>
    <row r="77" spans="1:21" ht="18">
      <c r="A77" s="367"/>
      <c r="B77" s="629" t="s">
        <v>389</v>
      </c>
      <c r="C77" s="367"/>
      <c r="D77" s="367"/>
      <c r="E77" s="367"/>
      <c r="F77" s="367"/>
      <c r="G77" s="367"/>
      <c r="H77" s="367"/>
      <c r="I77" s="367"/>
      <c r="J77" s="367"/>
      <c r="K77" s="453"/>
      <c r="L77" s="453"/>
      <c r="M77" s="453"/>
      <c r="N77" s="453"/>
      <c r="O77" s="453"/>
      <c r="P77" s="453"/>
      <c r="Q77" s="453"/>
      <c r="R77" s="453"/>
      <c r="S77" s="453"/>
      <c r="T77" s="367"/>
      <c r="U77" s="367"/>
    </row>
    <row r="78" spans="1:21" ht="18">
      <c r="A78" s="367"/>
      <c r="B78" s="629" t="s">
        <v>390</v>
      </c>
      <c r="C78" s="367"/>
      <c r="D78" s="367"/>
      <c r="E78" s="367"/>
      <c r="F78" s="367"/>
      <c r="G78" s="367"/>
      <c r="H78" s="367"/>
      <c r="I78" s="367"/>
      <c r="J78" s="367"/>
      <c r="K78" s="453"/>
      <c r="L78" s="453"/>
      <c r="M78" s="453"/>
      <c r="N78" s="453"/>
      <c r="O78" s="453"/>
      <c r="P78" s="453"/>
      <c r="Q78" s="453"/>
      <c r="R78" s="453"/>
      <c r="S78" s="453"/>
      <c r="T78" s="367"/>
      <c r="U78" s="367"/>
    </row>
    <row r="79" spans="1:21" ht="12.75">
      <c r="A79" s="367"/>
      <c r="B79" s="367" t="s">
        <v>415</v>
      </c>
      <c r="C79" s="367" t="s">
        <v>391</v>
      </c>
      <c r="D79" s="367"/>
      <c r="E79" s="367"/>
      <c r="F79" s="367"/>
      <c r="G79" s="367"/>
      <c r="H79" s="367"/>
      <c r="I79" s="367"/>
      <c r="J79" s="367"/>
      <c r="K79" s="453"/>
      <c r="L79" s="453"/>
      <c r="M79" s="453"/>
      <c r="N79" s="453"/>
      <c r="O79" s="453"/>
      <c r="P79" s="453"/>
      <c r="Q79" s="453"/>
      <c r="R79" s="453"/>
      <c r="S79" s="453"/>
      <c r="T79" s="367"/>
      <c r="U79" s="367"/>
    </row>
    <row r="80" spans="1:21" ht="18">
      <c r="A80" s="367"/>
      <c r="B80" s="629" t="s">
        <v>416</v>
      </c>
      <c r="C80" s="367"/>
      <c r="D80" s="367"/>
      <c r="E80" s="367"/>
      <c r="F80" s="367"/>
      <c r="G80" s="367"/>
      <c r="H80" s="367"/>
      <c r="I80" s="367"/>
      <c r="J80" s="367"/>
      <c r="K80" s="453"/>
      <c r="L80" s="453"/>
      <c r="M80" s="453"/>
      <c r="N80" s="453"/>
      <c r="O80" s="453"/>
      <c r="P80" s="453"/>
      <c r="Q80" s="453"/>
      <c r="R80" s="453"/>
      <c r="S80" s="453"/>
      <c r="T80" s="367"/>
      <c r="U80" s="367"/>
    </row>
    <row r="81" spans="2:13" ht="12.75">
      <c r="B81" s="367"/>
      <c r="C81" s="470" t="s">
        <v>391</v>
      </c>
      <c r="D81" s="367"/>
      <c r="E81" s="367"/>
      <c r="F81" s="367"/>
      <c r="G81" s="367"/>
      <c r="H81" s="367"/>
      <c r="I81" s="367"/>
      <c r="J81" s="367"/>
      <c r="K81" s="453"/>
      <c r="L81" s="453"/>
      <c r="M81" s="453"/>
    </row>
  </sheetData>
  <sheetProtection/>
  <mergeCells count="14">
    <mergeCell ref="B3:J3"/>
    <mergeCell ref="B4:E4"/>
    <mergeCell ref="K4:T4"/>
    <mergeCell ref="C5:C6"/>
    <mergeCell ref="D5:F5"/>
    <mergeCell ref="G5:I5"/>
    <mergeCell ref="M5:M6"/>
    <mergeCell ref="J5:J6"/>
    <mergeCell ref="A5:A6"/>
    <mergeCell ref="B5:B6"/>
    <mergeCell ref="T5:T6"/>
    <mergeCell ref="U5:U6"/>
    <mergeCell ref="K5:K6"/>
    <mergeCell ref="L5:L6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6"/>
  <sheetViews>
    <sheetView zoomScale="110" zoomScaleNormal="110" zoomScalePageLayoutView="0" workbookViewId="0" topLeftCell="A73">
      <selection activeCell="E92" sqref="E92"/>
    </sheetView>
  </sheetViews>
  <sheetFormatPr defaultColWidth="9.140625" defaultRowHeight="12.75"/>
  <cols>
    <col min="1" max="1" width="3.7109375" style="367" customWidth="1"/>
    <col min="2" max="2" width="16.7109375" style="0" customWidth="1"/>
    <col min="3" max="3" width="19.7109375" style="0" bestFit="1" customWidth="1"/>
    <col min="4" max="4" width="8.140625" style="0" bestFit="1" customWidth="1"/>
    <col min="5" max="5" width="6.28125" style="0" customWidth="1"/>
    <col min="6" max="6" width="9.421875" style="234" customWidth="1"/>
    <col min="7" max="7" width="6.421875" style="0" customWidth="1"/>
    <col min="8" max="8" width="9.7109375" style="234" customWidth="1"/>
    <col min="9" max="9" width="19.421875" style="0" customWidth="1"/>
    <col min="10" max="10" width="17.00390625" style="0" customWidth="1"/>
    <col min="11" max="11" width="26.7109375" style="0" customWidth="1"/>
  </cols>
  <sheetData>
    <row r="1" spans="1:11" ht="12.75">
      <c r="A1" s="365"/>
      <c r="B1" s="248" t="s">
        <v>145</v>
      </c>
      <c r="C1" s="213"/>
      <c r="D1" s="213"/>
      <c r="E1" s="213"/>
      <c r="F1" s="256"/>
      <c r="G1" s="213"/>
      <c r="H1" s="256"/>
      <c r="I1" s="83"/>
      <c r="J1" s="83"/>
      <c r="K1" s="83"/>
    </row>
    <row r="2" spans="1:11" ht="12.75">
      <c r="A2" s="365"/>
      <c r="B2" s="249" t="s">
        <v>72</v>
      </c>
      <c r="C2" s="338">
        <v>44926</v>
      </c>
      <c r="D2" s="95"/>
      <c r="E2" s="213"/>
      <c r="F2" s="256"/>
      <c r="G2" s="213"/>
      <c r="H2" s="256"/>
      <c r="I2" s="83"/>
      <c r="J2" s="83"/>
      <c r="K2" s="83"/>
    </row>
    <row r="3" spans="1:11" ht="29.25" customHeight="1">
      <c r="A3" s="418"/>
      <c r="B3" s="615" t="s">
        <v>413</v>
      </c>
      <c r="C3" s="615"/>
      <c r="D3" s="615"/>
      <c r="E3" s="615"/>
      <c r="F3" s="615"/>
      <c r="G3" s="615"/>
      <c r="H3" s="615"/>
      <c r="I3" s="615"/>
      <c r="J3" s="615"/>
      <c r="K3" s="615"/>
    </row>
    <row r="4" spans="1:11" ht="12.75">
      <c r="A4" s="418"/>
      <c r="B4" s="503"/>
      <c r="C4" s="503"/>
      <c r="D4" s="503"/>
      <c r="E4" s="503"/>
      <c r="F4" s="503"/>
      <c r="G4" s="503"/>
      <c r="H4" s="503"/>
      <c r="I4" s="83"/>
      <c r="J4" s="83"/>
      <c r="K4" s="83"/>
    </row>
    <row r="5" spans="1:11" ht="12.75" customHeight="1">
      <c r="A5" s="418"/>
      <c r="B5" s="500"/>
      <c r="C5" s="500"/>
      <c r="D5" s="500"/>
      <c r="E5" s="500"/>
      <c r="F5" s="500"/>
      <c r="G5" s="500"/>
      <c r="H5" s="500"/>
      <c r="I5" s="616" t="s">
        <v>173</v>
      </c>
      <c r="J5" s="617"/>
      <c r="K5" s="83"/>
    </row>
    <row r="6" spans="1:11" ht="32.25" customHeight="1">
      <c r="A6" s="620" t="s">
        <v>122</v>
      </c>
      <c r="B6" s="622" t="s">
        <v>75</v>
      </c>
      <c r="C6" s="622" t="s">
        <v>123</v>
      </c>
      <c r="D6" s="623" t="s">
        <v>149</v>
      </c>
      <c r="E6" s="624"/>
      <c r="F6" s="624"/>
      <c r="G6" s="624"/>
      <c r="H6" s="625"/>
      <c r="I6" s="618" t="s">
        <v>150</v>
      </c>
      <c r="J6" s="618" t="s">
        <v>151</v>
      </c>
      <c r="K6" s="618" t="s">
        <v>137</v>
      </c>
    </row>
    <row r="7" spans="1:11" ht="22.5">
      <c r="A7" s="621"/>
      <c r="B7" s="622"/>
      <c r="C7" s="622"/>
      <c r="D7" s="229" t="s">
        <v>146</v>
      </c>
      <c r="E7" s="215" t="s">
        <v>21</v>
      </c>
      <c r="F7" s="230" t="s">
        <v>147</v>
      </c>
      <c r="G7" s="215" t="s">
        <v>22</v>
      </c>
      <c r="H7" s="230" t="s">
        <v>148</v>
      </c>
      <c r="I7" s="619"/>
      <c r="J7" s="619"/>
      <c r="K7" s="619"/>
    </row>
    <row r="8" spans="1:11" ht="12.75">
      <c r="A8" s="419">
        <v>0</v>
      </c>
      <c r="B8" s="216">
        <v>1</v>
      </c>
      <c r="C8" s="216">
        <v>2</v>
      </c>
      <c r="D8" s="216" t="s">
        <v>130</v>
      </c>
      <c r="E8" s="216">
        <v>4</v>
      </c>
      <c r="F8" s="231">
        <v>5</v>
      </c>
      <c r="G8" s="216">
        <v>6</v>
      </c>
      <c r="H8" s="232">
        <v>7</v>
      </c>
      <c r="I8" s="216">
        <v>8</v>
      </c>
      <c r="J8" s="232">
        <v>9</v>
      </c>
      <c r="K8" s="216">
        <v>10</v>
      </c>
    </row>
    <row r="9" spans="1:11" ht="12.75">
      <c r="A9" s="417">
        <v>1</v>
      </c>
      <c r="B9" s="405" t="s">
        <v>278</v>
      </c>
      <c r="C9" s="404" t="s">
        <v>283</v>
      </c>
      <c r="D9" s="200"/>
      <c r="E9" s="396"/>
      <c r="F9" s="396"/>
      <c r="G9" s="199"/>
      <c r="H9" s="396"/>
      <c r="I9" s="397"/>
      <c r="J9" s="397"/>
      <c r="K9" s="398"/>
    </row>
    <row r="10" spans="1:11" ht="12.75">
      <c r="A10" s="417">
        <v>2</v>
      </c>
      <c r="B10" s="405" t="s">
        <v>278</v>
      </c>
      <c r="C10" s="404" t="s">
        <v>361</v>
      </c>
      <c r="D10" s="200"/>
      <c r="E10" s="396"/>
      <c r="F10" s="396"/>
      <c r="G10" s="199"/>
      <c r="H10" s="396"/>
      <c r="I10" s="397"/>
      <c r="J10" s="397"/>
      <c r="K10" s="398"/>
    </row>
    <row r="11" spans="1:11" ht="12.75">
      <c r="A11" s="417"/>
      <c r="B11" s="405" t="s">
        <v>278</v>
      </c>
      <c r="C11" s="404" t="s">
        <v>400</v>
      </c>
      <c r="D11" s="200"/>
      <c r="E11" s="396"/>
      <c r="F11" s="396"/>
      <c r="G11" s="199"/>
      <c r="H11" s="396"/>
      <c r="I11" s="397"/>
      <c r="J11" s="397"/>
      <c r="K11" s="398"/>
    </row>
    <row r="12" spans="1:11" ht="12.75">
      <c r="A12" s="417">
        <v>3</v>
      </c>
      <c r="B12" s="45" t="str">
        <f>B9</f>
        <v>Harghita</v>
      </c>
      <c r="C12" s="404" t="s">
        <v>284</v>
      </c>
      <c r="D12" s="200"/>
      <c r="E12" s="199"/>
      <c r="F12" s="199"/>
      <c r="G12" s="199"/>
      <c r="H12" s="199"/>
      <c r="I12" s="252"/>
      <c r="J12" s="252"/>
      <c r="K12" s="250"/>
    </row>
    <row r="13" spans="1:11" ht="12.75">
      <c r="A13" s="417">
        <v>4</v>
      </c>
      <c r="B13" s="45" t="str">
        <f aca="true" t="shared" si="0" ref="B13:B106">B12</f>
        <v>Harghita</v>
      </c>
      <c r="C13" s="404" t="s">
        <v>285</v>
      </c>
      <c r="D13" s="200"/>
      <c r="E13" s="199"/>
      <c r="F13" s="199"/>
      <c r="G13" s="199"/>
      <c r="H13" s="199"/>
      <c r="I13" s="252"/>
      <c r="J13" s="252"/>
      <c r="K13" s="250"/>
    </row>
    <row r="14" spans="1:11" ht="12.75">
      <c r="A14" s="417"/>
      <c r="B14" s="45" t="str">
        <f t="shared" si="0"/>
        <v>Harghita</v>
      </c>
      <c r="C14" s="404" t="s">
        <v>402</v>
      </c>
      <c r="D14" s="200"/>
      <c r="E14" s="199"/>
      <c r="F14" s="199"/>
      <c r="G14" s="199">
        <v>1</v>
      </c>
      <c r="H14" s="199"/>
      <c r="I14" s="252"/>
      <c r="J14" s="252"/>
      <c r="K14" s="250"/>
    </row>
    <row r="15" spans="1:11" ht="12.75">
      <c r="A15" s="417">
        <v>5</v>
      </c>
      <c r="B15" s="45" t="str">
        <f>B13</f>
        <v>Harghita</v>
      </c>
      <c r="C15" s="404" t="s">
        <v>286</v>
      </c>
      <c r="D15" s="200"/>
      <c r="E15" s="199"/>
      <c r="F15" s="199"/>
      <c r="G15" s="199"/>
      <c r="H15" s="199"/>
      <c r="I15" s="252"/>
      <c r="J15" s="252"/>
      <c r="K15" s="250"/>
    </row>
    <row r="16" spans="1:11" ht="12.75">
      <c r="A16" s="417">
        <v>6</v>
      </c>
      <c r="B16" s="45" t="str">
        <f t="shared" si="0"/>
        <v>Harghita</v>
      </c>
      <c r="C16" s="404" t="s">
        <v>287</v>
      </c>
      <c r="D16" s="200"/>
      <c r="E16" s="199"/>
      <c r="F16" s="199"/>
      <c r="G16" s="199"/>
      <c r="H16" s="199"/>
      <c r="I16" s="252"/>
      <c r="J16" s="252"/>
      <c r="K16" s="250"/>
    </row>
    <row r="17" spans="1:11" ht="12.75">
      <c r="A17" s="417">
        <v>7</v>
      </c>
      <c r="B17" s="45" t="str">
        <f t="shared" si="0"/>
        <v>Harghita</v>
      </c>
      <c r="C17" s="404" t="s">
        <v>288</v>
      </c>
      <c r="D17" s="200"/>
      <c r="E17" s="199"/>
      <c r="F17" s="199"/>
      <c r="G17" s="199"/>
      <c r="H17" s="199"/>
      <c r="I17" s="252"/>
      <c r="J17" s="252"/>
      <c r="K17" s="250"/>
    </row>
    <row r="18" spans="1:11" ht="12.75">
      <c r="A18" s="417">
        <v>8</v>
      </c>
      <c r="B18" s="45" t="str">
        <f t="shared" si="0"/>
        <v>Harghita</v>
      </c>
      <c r="C18" s="404" t="s">
        <v>351</v>
      </c>
      <c r="D18" s="200"/>
      <c r="E18" s="199"/>
      <c r="F18" s="199"/>
      <c r="G18" s="199"/>
      <c r="H18" s="199"/>
      <c r="I18" s="252"/>
      <c r="J18" s="252"/>
      <c r="K18" s="250"/>
    </row>
    <row r="19" spans="1:11" ht="12.75">
      <c r="A19" s="417">
        <v>9</v>
      </c>
      <c r="B19" s="45" t="str">
        <f t="shared" si="0"/>
        <v>Harghita</v>
      </c>
      <c r="C19" s="404" t="s">
        <v>369</v>
      </c>
      <c r="D19" s="200"/>
      <c r="E19" s="199"/>
      <c r="F19" s="199"/>
      <c r="G19" s="199"/>
      <c r="H19" s="199"/>
      <c r="I19" s="252"/>
      <c r="J19" s="252"/>
      <c r="K19" s="250"/>
    </row>
    <row r="20" spans="1:11" ht="12.75">
      <c r="A20" s="417">
        <v>10</v>
      </c>
      <c r="B20" s="45" t="str">
        <f>B18</f>
        <v>Harghita</v>
      </c>
      <c r="C20" s="404" t="s">
        <v>357</v>
      </c>
      <c r="D20" s="200"/>
      <c r="E20" s="199"/>
      <c r="F20" s="199"/>
      <c r="G20" s="199"/>
      <c r="H20" s="199"/>
      <c r="I20" s="252"/>
      <c r="J20" s="252"/>
      <c r="K20" s="250"/>
    </row>
    <row r="21" spans="1:11" ht="12.75">
      <c r="A21" s="417">
        <v>11</v>
      </c>
      <c r="B21" s="45" t="str">
        <f>B17</f>
        <v>Harghita</v>
      </c>
      <c r="C21" s="404" t="s">
        <v>289</v>
      </c>
      <c r="D21" s="200"/>
      <c r="E21" s="199"/>
      <c r="F21" s="199"/>
      <c r="G21" s="199"/>
      <c r="H21" s="199"/>
      <c r="I21" s="252"/>
      <c r="J21" s="252"/>
      <c r="K21" s="250"/>
    </row>
    <row r="22" spans="1:11" ht="12.75">
      <c r="A22" s="417">
        <v>12</v>
      </c>
      <c r="B22" s="45" t="str">
        <f t="shared" si="0"/>
        <v>Harghita</v>
      </c>
      <c r="C22" s="404" t="s">
        <v>290</v>
      </c>
      <c r="D22" s="200"/>
      <c r="E22" s="199"/>
      <c r="F22" s="199"/>
      <c r="G22" s="199"/>
      <c r="H22" s="199"/>
      <c r="I22" s="252"/>
      <c r="J22" s="252"/>
      <c r="K22" s="250"/>
    </row>
    <row r="23" spans="1:11" ht="12.75">
      <c r="A23" s="417">
        <v>13</v>
      </c>
      <c r="B23" s="45" t="str">
        <f t="shared" si="0"/>
        <v>Harghita</v>
      </c>
      <c r="C23" s="404" t="s">
        <v>291</v>
      </c>
      <c r="D23" s="200"/>
      <c r="E23" s="199"/>
      <c r="F23" s="199"/>
      <c r="G23" s="199"/>
      <c r="H23" s="199"/>
      <c r="I23" s="252"/>
      <c r="J23" s="252"/>
      <c r="K23" s="250"/>
    </row>
    <row r="24" spans="1:11" ht="12.75">
      <c r="A24" s="417">
        <v>14</v>
      </c>
      <c r="B24" s="45" t="str">
        <f t="shared" si="0"/>
        <v>Harghita</v>
      </c>
      <c r="C24" s="404" t="s">
        <v>292</v>
      </c>
      <c r="D24" s="200"/>
      <c r="E24" s="199"/>
      <c r="F24" s="199"/>
      <c r="G24" s="199"/>
      <c r="H24" s="199"/>
      <c r="I24" s="252"/>
      <c r="J24" s="252"/>
      <c r="K24" s="250"/>
    </row>
    <row r="25" spans="1:11" ht="12.75">
      <c r="A25" s="417">
        <v>15</v>
      </c>
      <c r="B25" s="416" t="s">
        <v>278</v>
      </c>
      <c r="C25" s="404" t="s">
        <v>362</v>
      </c>
      <c r="D25" s="200"/>
      <c r="E25" s="199"/>
      <c r="F25" s="199"/>
      <c r="G25" s="199"/>
      <c r="H25" s="199"/>
      <c r="I25" s="252"/>
      <c r="J25" s="252"/>
      <c r="K25" s="250"/>
    </row>
    <row r="26" spans="1:11" ht="12.75">
      <c r="A26" s="417">
        <v>16</v>
      </c>
      <c r="B26" s="416" t="s">
        <v>278</v>
      </c>
      <c r="C26" s="404" t="s">
        <v>370</v>
      </c>
      <c r="D26" s="200"/>
      <c r="E26" s="199"/>
      <c r="F26" s="199"/>
      <c r="G26" s="199"/>
      <c r="H26" s="199"/>
      <c r="I26" s="252"/>
      <c r="J26" s="252"/>
      <c r="K26" s="250"/>
    </row>
    <row r="27" spans="1:11" ht="12.75">
      <c r="A27" s="417">
        <v>17</v>
      </c>
      <c r="B27" s="45" t="str">
        <f>B24</f>
        <v>Harghita</v>
      </c>
      <c r="C27" s="404" t="s">
        <v>293</v>
      </c>
      <c r="D27" s="200"/>
      <c r="E27" s="199"/>
      <c r="F27" s="199"/>
      <c r="G27" s="199"/>
      <c r="H27" s="199"/>
      <c r="I27" s="252"/>
      <c r="J27" s="252"/>
      <c r="K27" s="250"/>
    </row>
    <row r="28" spans="1:11" ht="12.75">
      <c r="A28" s="417">
        <v>18</v>
      </c>
      <c r="B28" s="45" t="str">
        <f t="shared" si="0"/>
        <v>Harghita</v>
      </c>
      <c r="C28" s="404" t="s">
        <v>294</v>
      </c>
      <c r="D28" s="200"/>
      <c r="E28" s="199"/>
      <c r="F28" s="199"/>
      <c r="G28" s="199"/>
      <c r="H28" s="199"/>
      <c r="I28" s="252"/>
      <c r="J28" s="252"/>
      <c r="K28" s="250"/>
    </row>
    <row r="29" spans="1:11" ht="12.75">
      <c r="A29" s="417">
        <v>19</v>
      </c>
      <c r="B29" s="45" t="str">
        <f t="shared" si="0"/>
        <v>Harghita</v>
      </c>
      <c r="C29" s="404" t="s">
        <v>295</v>
      </c>
      <c r="D29" s="200"/>
      <c r="E29" s="199"/>
      <c r="F29" s="199"/>
      <c r="G29" s="199"/>
      <c r="H29" s="199"/>
      <c r="I29" s="252"/>
      <c r="J29" s="252"/>
      <c r="K29" s="250"/>
    </row>
    <row r="30" spans="1:11" ht="12.75">
      <c r="A30" s="417">
        <v>20</v>
      </c>
      <c r="B30" s="45" t="str">
        <f t="shared" si="0"/>
        <v>Harghita</v>
      </c>
      <c r="C30" s="404" t="s">
        <v>345</v>
      </c>
      <c r="D30" s="200"/>
      <c r="E30" s="199"/>
      <c r="F30" s="199"/>
      <c r="G30" s="199"/>
      <c r="H30" s="199"/>
      <c r="I30" s="252"/>
      <c r="J30" s="252"/>
      <c r="K30" s="250"/>
    </row>
    <row r="31" spans="1:11" ht="12.75">
      <c r="A31" s="417">
        <v>21</v>
      </c>
      <c r="B31" s="45" t="str">
        <f>B30</f>
        <v>Harghita</v>
      </c>
      <c r="C31" s="404" t="s">
        <v>296</v>
      </c>
      <c r="D31" s="200"/>
      <c r="E31" s="199"/>
      <c r="F31" s="199"/>
      <c r="G31" s="199"/>
      <c r="H31" s="199"/>
      <c r="I31" s="252"/>
      <c r="J31" s="252"/>
      <c r="K31" s="250"/>
    </row>
    <row r="32" spans="1:11" ht="12.75">
      <c r="A32" s="417">
        <v>22</v>
      </c>
      <c r="B32" s="45" t="str">
        <f>B31</f>
        <v>Harghita</v>
      </c>
      <c r="C32" s="404" t="s">
        <v>367</v>
      </c>
      <c r="D32" s="200"/>
      <c r="E32" s="199"/>
      <c r="F32" s="199"/>
      <c r="G32" s="199"/>
      <c r="H32" s="199"/>
      <c r="I32" s="252"/>
      <c r="J32" s="252"/>
      <c r="K32" s="250"/>
    </row>
    <row r="33" spans="1:11" ht="12.75">
      <c r="A33" s="417">
        <v>23</v>
      </c>
      <c r="B33" s="45" t="str">
        <f>B31</f>
        <v>Harghita</v>
      </c>
      <c r="C33" s="404" t="s">
        <v>355</v>
      </c>
      <c r="D33" s="200"/>
      <c r="E33" s="199"/>
      <c r="F33" s="199"/>
      <c r="G33" s="199"/>
      <c r="H33" s="199"/>
      <c r="I33" s="252"/>
      <c r="J33" s="252"/>
      <c r="K33" s="250"/>
    </row>
    <row r="34" spans="1:11" ht="12.75">
      <c r="A34" s="417">
        <v>24</v>
      </c>
      <c r="B34" s="45" t="str">
        <f>B31</f>
        <v>Harghita</v>
      </c>
      <c r="C34" s="404" t="s">
        <v>297</v>
      </c>
      <c r="D34" s="200"/>
      <c r="E34" s="199"/>
      <c r="F34" s="199"/>
      <c r="G34" s="199"/>
      <c r="H34" s="199"/>
      <c r="I34" s="252"/>
      <c r="J34" s="252"/>
      <c r="K34" s="250"/>
    </row>
    <row r="35" spans="1:11" ht="12.75">
      <c r="A35" s="417">
        <v>25</v>
      </c>
      <c r="B35" s="45" t="str">
        <f>B33</f>
        <v>Harghita</v>
      </c>
      <c r="C35" s="404" t="s">
        <v>356</v>
      </c>
      <c r="D35" s="200"/>
      <c r="E35" s="199"/>
      <c r="F35" s="199"/>
      <c r="G35" s="199"/>
      <c r="H35" s="199"/>
      <c r="I35" s="252"/>
      <c r="J35" s="252"/>
      <c r="K35" s="250"/>
    </row>
    <row r="36" spans="1:11" ht="12.75">
      <c r="A36" s="417">
        <v>26</v>
      </c>
      <c r="B36" s="45" t="str">
        <f>B34</f>
        <v>Harghita</v>
      </c>
      <c r="C36" s="404" t="s">
        <v>298</v>
      </c>
      <c r="D36" s="200"/>
      <c r="E36" s="199"/>
      <c r="F36" s="199"/>
      <c r="G36" s="199"/>
      <c r="H36" s="199"/>
      <c r="I36" s="252"/>
      <c r="J36" s="252"/>
      <c r="K36" s="250"/>
    </row>
    <row r="37" spans="1:11" ht="12.75">
      <c r="A37" s="417">
        <v>27</v>
      </c>
      <c r="B37" s="45" t="str">
        <f t="shared" si="0"/>
        <v>Harghita</v>
      </c>
      <c r="C37" s="404" t="s">
        <v>299</v>
      </c>
      <c r="D37" s="200"/>
      <c r="E37" s="199"/>
      <c r="F37" s="199"/>
      <c r="G37" s="199"/>
      <c r="H37" s="199"/>
      <c r="I37" s="252"/>
      <c r="J37" s="252"/>
      <c r="K37" s="250"/>
    </row>
    <row r="38" spans="1:11" ht="12.75">
      <c r="A38" s="417">
        <v>28</v>
      </c>
      <c r="B38" s="45" t="str">
        <f t="shared" si="0"/>
        <v>Harghita</v>
      </c>
      <c r="C38" s="404" t="s">
        <v>300</v>
      </c>
      <c r="D38" s="200"/>
      <c r="E38" s="199"/>
      <c r="F38" s="199"/>
      <c r="G38" s="199"/>
      <c r="H38" s="199"/>
      <c r="I38" s="252"/>
      <c r="J38" s="252"/>
      <c r="K38" s="250"/>
    </row>
    <row r="39" spans="1:11" ht="12.75">
      <c r="A39" s="417">
        <v>29</v>
      </c>
      <c r="B39" s="45" t="str">
        <f t="shared" si="0"/>
        <v>Harghita</v>
      </c>
      <c r="C39" s="404" t="s">
        <v>301</v>
      </c>
      <c r="D39" s="200"/>
      <c r="E39" s="199"/>
      <c r="F39" s="199"/>
      <c r="G39" s="199"/>
      <c r="H39" s="199"/>
      <c r="I39" s="252"/>
      <c r="J39" s="252"/>
      <c r="K39" s="250"/>
    </row>
    <row r="40" spans="1:11" ht="12.75">
      <c r="A40" s="417">
        <v>30</v>
      </c>
      <c r="B40" s="45" t="str">
        <f t="shared" si="0"/>
        <v>Harghita</v>
      </c>
      <c r="C40" s="404" t="s">
        <v>404</v>
      </c>
      <c r="D40" s="200"/>
      <c r="E40" s="199"/>
      <c r="F40" s="199"/>
      <c r="G40" s="199">
        <v>1</v>
      </c>
      <c r="H40" s="199"/>
      <c r="I40" s="252"/>
      <c r="J40" s="252"/>
      <c r="K40" s="250"/>
    </row>
    <row r="41" spans="1:11" ht="12.75">
      <c r="A41" s="417">
        <v>31</v>
      </c>
      <c r="B41" s="45" t="str">
        <f>B39</f>
        <v>Harghita</v>
      </c>
      <c r="C41" s="404" t="s">
        <v>346</v>
      </c>
      <c r="D41" s="200"/>
      <c r="E41" s="199"/>
      <c r="F41" s="199"/>
      <c r="G41" s="199"/>
      <c r="H41" s="199"/>
      <c r="I41" s="252"/>
      <c r="J41" s="252"/>
      <c r="K41" s="250"/>
    </row>
    <row r="42" spans="1:11" ht="12.75">
      <c r="A42" s="417">
        <v>32</v>
      </c>
      <c r="B42" s="45" t="str">
        <f t="shared" si="0"/>
        <v>Harghita</v>
      </c>
      <c r="C42" s="404" t="s">
        <v>302</v>
      </c>
      <c r="D42" s="200"/>
      <c r="E42" s="199"/>
      <c r="F42" s="199"/>
      <c r="G42" s="199">
        <v>3</v>
      </c>
      <c r="H42" s="199"/>
      <c r="I42" s="252"/>
      <c r="J42" s="252"/>
      <c r="K42" s="250"/>
    </row>
    <row r="43" spans="1:11" ht="12.75">
      <c r="A43" s="417">
        <v>33</v>
      </c>
      <c r="B43" s="45" t="str">
        <f t="shared" si="0"/>
        <v>Harghita</v>
      </c>
      <c r="C43" s="404" t="s">
        <v>363</v>
      </c>
      <c r="D43" s="200"/>
      <c r="E43" s="199"/>
      <c r="F43" s="199"/>
      <c r="G43" s="199"/>
      <c r="H43" s="199"/>
      <c r="I43" s="252"/>
      <c r="J43" s="252"/>
      <c r="K43" s="250"/>
    </row>
    <row r="44" spans="1:11" ht="12.75">
      <c r="A44" s="417">
        <v>34</v>
      </c>
      <c r="B44" s="45" t="str">
        <f>B42</f>
        <v>Harghita</v>
      </c>
      <c r="C44" s="404" t="s">
        <v>303</v>
      </c>
      <c r="D44" s="200"/>
      <c r="E44" s="199"/>
      <c r="F44" s="199"/>
      <c r="G44" s="199"/>
      <c r="H44" s="199"/>
      <c r="I44" s="252"/>
      <c r="J44" s="252"/>
      <c r="K44" s="250"/>
    </row>
    <row r="45" spans="1:11" ht="12.75">
      <c r="A45" s="417">
        <v>35</v>
      </c>
      <c r="B45" s="45" t="str">
        <f t="shared" si="0"/>
        <v>Harghita</v>
      </c>
      <c r="C45" s="404" t="s">
        <v>304</v>
      </c>
      <c r="D45" s="200"/>
      <c r="E45" s="199"/>
      <c r="F45" s="199"/>
      <c r="G45" s="199"/>
      <c r="H45" s="199"/>
      <c r="I45" s="252"/>
      <c r="J45" s="252"/>
      <c r="K45" s="250"/>
    </row>
    <row r="46" spans="1:11" ht="12.75">
      <c r="A46" s="417">
        <v>36</v>
      </c>
      <c r="B46" s="45" t="str">
        <f t="shared" si="0"/>
        <v>Harghita</v>
      </c>
      <c r="C46" s="404" t="s">
        <v>352</v>
      </c>
      <c r="D46" s="200"/>
      <c r="E46" s="199"/>
      <c r="F46" s="199"/>
      <c r="G46" s="199"/>
      <c r="H46" s="199"/>
      <c r="I46" s="252"/>
      <c r="J46" s="252"/>
      <c r="K46" s="250"/>
    </row>
    <row r="47" spans="1:11" ht="12.75">
      <c r="A47" s="417">
        <v>37</v>
      </c>
      <c r="B47" s="45" t="str">
        <f>B45</f>
        <v>Harghita</v>
      </c>
      <c r="C47" s="404" t="s">
        <v>305</v>
      </c>
      <c r="D47" s="200"/>
      <c r="E47" s="199"/>
      <c r="F47" s="199"/>
      <c r="G47" s="199"/>
      <c r="H47" s="199"/>
      <c r="I47" s="252"/>
      <c r="J47" s="252"/>
      <c r="K47" s="250"/>
    </row>
    <row r="48" spans="1:11" ht="12.75">
      <c r="A48" s="417">
        <v>38</v>
      </c>
      <c r="B48" s="45" t="str">
        <f t="shared" si="0"/>
        <v>Harghita</v>
      </c>
      <c r="C48" s="404" t="s">
        <v>306</v>
      </c>
      <c r="D48" s="200"/>
      <c r="E48" s="199"/>
      <c r="F48" s="199"/>
      <c r="G48" s="199"/>
      <c r="H48" s="199"/>
      <c r="I48" s="252"/>
      <c r="J48" s="252"/>
      <c r="K48" s="250"/>
    </row>
    <row r="49" spans="1:11" ht="12.75">
      <c r="A49" s="417">
        <v>39</v>
      </c>
      <c r="B49" s="45" t="str">
        <f t="shared" si="0"/>
        <v>Harghita</v>
      </c>
      <c r="C49" s="404" t="s">
        <v>307</v>
      </c>
      <c r="D49" s="200"/>
      <c r="E49" s="199"/>
      <c r="F49" s="199"/>
      <c r="G49" s="199">
        <v>1</v>
      </c>
      <c r="H49" s="199"/>
      <c r="I49" s="252"/>
      <c r="J49" s="252"/>
      <c r="K49" s="250"/>
    </row>
    <row r="50" spans="1:11" ht="12.75">
      <c r="A50" s="417">
        <v>40</v>
      </c>
      <c r="B50" s="45" t="str">
        <f>B49</f>
        <v>Harghita</v>
      </c>
      <c r="C50" s="404" t="s">
        <v>359</v>
      </c>
      <c r="D50" s="200"/>
      <c r="E50" s="199"/>
      <c r="F50" s="199"/>
      <c r="G50" s="199"/>
      <c r="H50" s="199"/>
      <c r="I50" s="252"/>
      <c r="J50" s="252"/>
      <c r="K50" s="250"/>
    </row>
    <row r="51" spans="1:11" ht="12.75">
      <c r="A51" s="417">
        <v>41</v>
      </c>
      <c r="B51" s="45" t="str">
        <f>B50</f>
        <v>Harghita</v>
      </c>
      <c r="C51" s="404" t="s">
        <v>364</v>
      </c>
      <c r="D51" s="200"/>
      <c r="E51" s="199"/>
      <c r="F51" s="199"/>
      <c r="G51" s="199"/>
      <c r="H51" s="199"/>
      <c r="I51" s="252"/>
      <c r="J51" s="252"/>
      <c r="K51" s="250"/>
    </row>
    <row r="52" spans="1:11" ht="12.75">
      <c r="A52" s="417">
        <v>42</v>
      </c>
      <c r="B52" s="45" t="str">
        <f>B50</f>
        <v>Harghita</v>
      </c>
      <c r="C52" s="404" t="s">
        <v>308</v>
      </c>
      <c r="D52" s="200"/>
      <c r="E52" s="199"/>
      <c r="F52" s="199"/>
      <c r="G52" s="199"/>
      <c r="H52" s="199"/>
      <c r="I52" s="252"/>
      <c r="J52" s="252"/>
      <c r="K52" s="250"/>
    </row>
    <row r="53" spans="1:11" ht="12.75">
      <c r="A53" s="417">
        <v>43</v>
      </c>
      <c r="B53" s="45" t="str">
        <f t="shared" si="0"/>
        <v>Harghita</v>
      </c>
      <c r="C53" s="404" t="s">
        <v>309</v>
      </c>
      <c r="D53" s="200"/>
      <c r="E53" s="199"/>
      <c r="F53" s="199"/>
      <c r="G53" s="199"/>
      <c r="H53" s="199"/>
      <c r="I53" s="252"/>
      <c r="J53" s="252"/>
      <c r="K53" s="250"/>
    </row>
    <row r="54" spans="1:11" ht="12.75">
      <c r="A54" s="417">
        <v>44</v>
      </c>
      <c r="B54" s="45" t="str">
        <f t="shared" si="0"/>
        <v>Harghita</v>
      </c>
      <c r="C54" s="404" t="s">
        <v>310</v>
      </c>
      <c r="D54" s="200"/>
      <c r="E54" s="199"/>
      <c r="F54" s="199"/>
      <c r="G54" s="199"/>
      <c r="H54" s="199"/>
      <c r="I54" s="252"/>
      <c r="J54" s="252"/>
      <c r="K54" s="250"/>
    </row>
    <row r="55" spans="1:11" ht="12.75">
      <c r="A55" s="417">
        <v>45</v>
      </c>
      <c r="B55" s="45" t="str">
        <f t="shared" si="0"/>
        <v>Harghita</v>
      </c>
      <c r="C55" s="404" t="s">
        <v>311</v>
      </c>
      <c r="D55" s="200"/>
      <c r="E55" s="199"/>
      <c r="F55" s="199"/>
      <c r="G55" s="199"/>
      <c r="H55" s="199"/>
      <c r="I55" s="252"/>
      <c r="J55" s="252"/>
      <c r="K55" s="250"/>
    </row>
    <row r="56" spans="1:11" ht="12.75">
      <c r="A56" s="417">
        <v>46</v>
      </c>
      <c r="B56" s="45" t="str">
        <f t="shared" si="0"/>
        <v>Harghita</v>
      </c>
      <c r="C56" s="404" t="s">
        <v>312</v>
      </c>
      <c r="D56" s="200"/>
      <c r="E56" s="199"/>
      <c r="F56" s="199"/>
      <c r="G56" s="199"/>
      <c r="H56" s="199"/>
      <c r="I56" s="252"/>
      <c r="J56" s="252"/>
      <c r="K56" s="250"/>
    </row>
    <row r="57" spans="1:11" ht="12.75">
      <c r="A57" s="417">
        <v>47</v>
      </c>
      <c r="B57" s="45" t="str">
        <f t="shared" si="0"/>
        <v>Harghita</v>
      </c>
      <c r="C57" s="404" t="s">
        <v>313</v>
      </c>
      <c r="D57" s="200"/>
      <c r="E57" s="199"/>
      <c r="F57" s="199"/>
      <c r="G57" s="199"/>
      <c r="H57" s="199"/>
      <c r="I57" s="252"/>
      <c r="J57" s="252"/>
      <c r="K57" s="250"/>
    </row>
    <row r="58" spans="1:11" ht="12.75">
      <c r="A58" s="417">
        <v>48</v>
      </c>
      <c r="B58" s="45" t="str">
        <f t="shared" si="0"/>
        <v>Harghita</v>
      </c>
      <c r="C58" s="404" t="s">
        <v>314</v>
      </c>
      <c r="D58" s="200"/>
      <c r="E58" s="199"/>
      <c r="F58" s="199"/>
      <c r="G58" s="199"/>
      <c r="H58" s="199"/>
      <c r="I58" s="252"/>
      <c r="J58" s="252"/>
      <c r="K58" s="250"/>
    </row>
    <row r="59" spans="1:11" ht="12.75">
      <c r="A59" s="417">
        <v>49</v>
      </c>
      <c r="B59" s="45" t="str">
        <f t="shared" si="0"/>
        <v>Harghita</v>
      </c>
      <c r="C59" s="404" t="s">
        <v>377</v>
      </c>
      <c r="D59" s="200"/>
      <c r="E59" s="199"/>
      <c r="F59" s="199"/>
      <c r="G59" s="199"/>
      <c r="H59" s="199"/>
      <c r="I59" s="252"/>
      <c r="J59" s="252"/>
      <c r="K59" s="250"/>
    </row>
    <row r="60" spans="1:11" ht="12.75">
      <c r="A60" s="417">
        <v>50</v>
      </c>
      <c r="B60" s="45" t="str">
        <f>B58</f>
        <v>Harghita</v>
      </c>
      <c r="C60" s="404" t="s">
        <v>315</v>
      </c>
      <c r="D60" s="200"/>
      <c r="E60" s="199">
        <v>2</v>
      </c>
      <c r="F60" s="199"/>
      <c r="G60" s="199">
        <v>28</v>
      </c>
      <c r="H60" s="199"/>
      <c r="I60" s="252"/>
      <c r="J60" s="252"/>
      <c r="K60" s="250"/>
    </row>
    <row r="61" spans="1:11" ht="12.75">
      <c r="A61" s="417">
        <v>51</v>
      </c>
      <c r="B61" s="45" t="str">
        <f t="shared" si="0"/>
        <v>Harghita</v>
      </c>
      <c r="C61" s="404" t="s">
        <v>316</v>
      </c>
      <c r="D61" s="200"/>
      <c r="E61" s="199"/>
      <c r="F61" s="199"/>
      <c r="G61" s="199"/>
      <c r="H61" s="199"/>
      <c r="I61" s="252"/>
      <c r="J61" s="252"/>
      <c r="K61" s="250"/>
    </row>
    <row r="62" spans="1:11" ht="12.75">
      <c r="A62" s="417">
        <v>52</v>
      </c>
      <c r="B62" s="45" t="str">
        <f t="shared" si="0"/>
        <v>Harghita</v>
      </c>
      <c r="C62" s="404" t="s">
        <v>317</v>
      </c>
      <c r="D62" s="200"/>
      <c r="E62" s="199"/>
      <c r="F62" s="199"/>
      <c r="G62" s="199"/>
      <c r="H62" s="199"/>
      <c r="I62" s="252"/>
      <c r="J62" s="252"/>
      <c r="K62" s="250"/>
    </row>
    <row r="63" spans="1:11" ht="12.75">
      <c r="A63" s="417">
        <v>53</v>
      </c>
      <c r="B63" s="45" t="str">
        <f t="shared" si="0"/>
        <v>Harghita</v>
      </c>
      <c r="C63" s="404" t="s">
        <v>318</v>
      </c>
      <c r="D63" s="200"/>
      <c r="E63" s="199"/>
      <c r="F63" s="199"/>
      <c r="G63" s="199"/>
      <c r="H63" s="199"/>
      <c r="I63" s="252"/>
      <c r="J63" s="252"/>
      <c r="K63" s="250"/>
    </row>
    <row r="64" spans="1:11" ht="12.75">
      <c r="A64" s="417">
        <v>54</v>
      </c>
      <c r="B64" s="45" t="str">
        <f t="shared" si="0"/>
        <v>Harghita</v>
      </c>
      <c r="C64" s="404" t="s">
        <v>371</v>
      </c>
      <c r="D64" s="200"/>
      <c r="E64" s="199"/>
      <c r="F64" s="199"/>
      <c r="G64" s="199"/>
      <c r="H64" s="199"/>
      <c r="I64" s="252"/>
      <c r="J64" s="252"/>
      <c r="K64" s="250"/>
    </row>
    <row r="65" spans="1:11" ht="12.75">
      <c r="A65" s="417">
        <v>55</v>
      </c>
      <c r="B65" s="45" t="str">
        <f t="shared" si="0"/>
        <v>Harghita</v>
      </c>
      <c r="C65" s="404" t="s">
        <v>319</v>
      </c>
      <c r="D65" s="200"/>
      <c r="E65" s="199">
        <v>1</v>
      </c>
      <c r="F65" s="199"/>
      <c r="G65" s="199">
        <v>9</v>
      </c>
      <c r="H65" s="199"/>
      <c r="I65" s="252"/>
      <c r="J65" s="252"/>
      <c r="K65" s="250"/>
    </row>
    <row r="66" spans="1:11" ht="12.75">
      <c r="A66" s="417">
        <v>56</v>
      </c>
      <c r="B66" s="45" t="str">
        <f t="shared" si="0"/>
        <v>Harghita</v>
      </c>
      <c r="C66" s="404" t="s">
        <v>320</v>
      </c>
      <c r="D66" s="200"/>
      <c r="E66" s="199"/>
      <c r="F66" s="199"/>
      <c r="G66" s="199"/>
      <c r="H66" s="199"/>
      <c r="I66" s="252"/>
      <c r="J66" s="252"/>
      <c r="K66" s="250"/>
    </row>
    <row r="67" spans="1:11" ht="12.75">
      <c r="A67" s="417">
        <v>57</v>
      </c>
      <c r="B67" s="45" t="str">
        <f t="shared" si="0"/>
        <v>Harghita</v>
      </c>
      <c r="C67" s="404" t="s">
        <v>385</v>
      </c>
      <c r="D67" s="200"/>
      <c r="E67" s="199"/>
      <c r="F67" s="199"/>
      <c r="G67" s="199"/>
      <c r="H67" s="199"/>
      <c r="I67" s="252"/>
      <c r="J67" s="252"/>
      <c r="K67" s="250"/>
    </row>
    <row r="68" spans="1:11" ht="12.75">
      <c r="A68" s="417">
        <v>58</v>
      </c>
      <c r="B68" s="45" t="str">
        <f>B66</f>
        <v>Harghita</v>
      </c>
      <c r="C68" s="404" t="s">
        <v>321</v>
      </c>
      <c r="D68" s="200"/>
      <c r="E68" s="199"/>
      <c r="F68" s="199"/>
      <c r="G68" s="199"/>
      <c r="H68" s="199"/>
      <c r="I68" s="252"/>
      <c r="J68" s="252"/>
      <c r="K68" s="250"/>
    </row>
    <row r="69" spans="1:11" ht="12.75">
      <c r="A69" s="417">
        <v>59</v>
      </c>
      <c r="B69" s="45" t="str">
        <f t="shared" si="0"/>
        <v>Harghita</v>
      </c>
      <c r="C69" s="404" t="s">
        <v>322</v>
      </c>
      <c r="D69" s="200"/>
      <c r="E69" s="199"/>
      <c r="F69" s="199"/>
      <c r="G69" s="199"/>
      <c r="H69" s="199"/>
      <c r="I69" s="252"/>
      <c r="J69" s="252"/>
      <c r="K69" s="250"/>
    </row>
    <row r="70" spans="1:11" ht="12.75">
      <c r="A70" s="417">
        <v>60</v>
      </c>
      <c r="B70" s="45" t="str">
        <f t="shared" si="0"/>
        <v>Harghita</v>
      </c>
      <c r="C70" s="404" t="s">
        <v>323</v>
      </c>
      <c r="D70" s="200"/>
      <c r="E70" s="199"/>
      <c r="F70" s="199"/>
      <c r="G70" s="199"/>
      <c r="H70" s="199"/>
      <c r="I70" s="252"/>
      <c r="J70" s="252"/>
      <c r="K70" s="250"/>
    </row>
    <row r="71" spans="1:11" ht="12.75">
      <c r="A71" s="417">
        <v>61</v>
      </c>
      <c r="B71" s="45" t="str">
        <f t="shared" si="0"/>
        <v>Harghita</v>
      </c>
      <c r="C71" s="404" t="s">
        <v>324</v>
      </c>
      <c r="D71" s="200"/>
      <c r="E71" s="199"/>
      <c r="F71" s="199"/>
      <c r="G71" s="199"/>
      <c r="H71" s="199"/>
      <c r="I71" s="252"/>
      <c r="J71" s="252"/>
      <c r="K71" s="250"/>
    </row>
    <row r="72" spans="1:11" ht="12.75">
      <c r="A72" s="417">
        <v>62</v>
      </c>
      <c r="B72" s="45" t="str">
        <f t="shared" si="0"/>
        <v>Harghita</v>
      </c>
      <c r="C72" s="404" t="s">
        <v>325</v>
      </c>
      <c r="D72" s="200"/>
      <c r="E72" s="199"/>
      <c r="F72" s="199"/>
      <c r="G72" s="199"/>
      <c r="H72" s="199"/>
      <c r="I72" s="252"/>
      <c r="J72" s="252"/>
      <c r="K72" s="250"/>
    </row>
    <row r="73" spans="1:11" ht="12.75">
      <c r="A73" s="417">
        <v>63</v>
      </c>
      <c r="B73" s="45" t="str">
        <f t="shared" si="0"/>
        <v>Harghita</v>
      </c>
      <c r="C73" s="404" t="s">
        <v>349</v>
      </c>
      <c r="D73" s="200"/>
      <c r="E73" s="199"/>
      <c r="F73" s="199"/>
      <c r="G73" s="199"/>
      <c r="H73" s="199"/>
      <c r="I73" s="252"/>
      <c r="J73" s="252"/>
      <c r="K73" s="250"/>
    </row>
    <row r="74" spans="1:11" ht="12.75">
      <c r="A74" s="417">
        <v>64</v>
      </c>
      <c r="B74" s="45" t="str">
        <f>B72</f>
        <v>Harghita</v>
      </c>
      <c r="C74" s="404" t="s">
        <v>326</v>
      </c>
      <c r="D74" s="200"/>
      <c r="E74" s="199"/>
      <c r="F74" s="199"/>
      <c r="G74" s="199"/>
      <c r="H74" s="199"/>
      <c r="I74" s="252"/>
      <c r="J74" s="252"/>
      <c r="K74" s="250"/>
    </row>
    <row r="75" spans="1:11" ht="12.75">
      <c r="A75" s="417">
        <v>65</v>
      </c>
      <c r="B75" s="45" t="str">
        <f t="shared" si="0"/>
        <v>Harghita</v>
      </c>
      <c r="C75" s="404" t="s">
        <v>327</v>
      </c>
      <c r="D75" s="200"/>
      <c r="E75" s="199"/>
      <c r="F75" s="199"/>
      <c r="G75" s="199"/>
      <c r="H75" s="199"/>
      <c r="I75" s="252"/>
      <c r="J75" s="252"/>
      <c r="K75" s="250"/>
    </row>
    <row r="76" spans="1:11" ht="12.75">
      <c r="A76" s="417">
        <v>66</v>
      </c>
      <c r="B76" s="45" t="str">
        <f t="shared" si="0"/>
        <v>Harghita</v>
      </c>
      <c r="C76" s="404" t="s">
        <v>328</v>
      </c>
      <c r="D76" s="200"/>
      <c r="E76" s="199"/>
      <c r="F76" s="199"/>
      <c r="G76" s="199"/>
      <c r="H76" s="199"/>
      <c r="I76" s="252"/>
      <c r="J76" s="252"/>
      <c r="K76" s="250"/>
    </row>
    <row r="77" spans="1:11" ht="12.75">
      <c r="A77" s="417">
        <v>67</v>
      </c>
      <c r="B77" s="45" t="str">
        <f t="shared" si="0"/>
        <v>Harghita</v>
      </c>
      <c r="C77" s="404" t="s">
        <v>378</v>
      </c>
      <c r="D77" s="200"/>
      <c r="E77" s="199"/>
      <c r="F77" s="199"/>
      <c r="G77" s="199"/>
      <c r="H77" s="199"/>
      <c r="I77" s="252"/>
      <c r="J77" s="252"/>
      <c r="K77" s="250"/>
    </row>
    <row r="78" spans="1:11" ht="12.75">
      <c r="A78" s="417"/>
      <c r="B78" s="45" t="str">
        <f t="shared" si="0"/>
        <v>Harghita</v>
      </c>
      <c r="C78" s="404" t="s">
        <v>414</v>
      </c>
      <c r="D78" s="200"/>
      <c r="E78" s="199"/>
      <c r="F78" s="199"/>
      <c r="G78" s="199">
        <v>1</v>
      </c>
      <c r="H78" s="199"/>
      <c r="I78" s="252"/>
      <c r="J78" s="252"/>
      <c r="K78" s="250"/>
    </row>
    <row r="79" spans="1:11" ht="12.75">
      <c r="A79" s="417">
        <v>68</v>
      </c>
      <c r="B79" s="45" t="str">
        <f>B76</f>
        <v>Harghita</v>
      </c>
      <c r="C79" s="404" t="s">
        <v>375</v>
      </c>
      <c r="D79" s="200"/>
      <c r="E79" s="199"/>
      <c r="F79" s="199"/>
      <c r="G79" s="199"/>
      <c r="H79" s="199"/>
      <c r="I79" s="252"/>
      <c r="J79" s="252"/>
      <c r="K79" s="250"/>
    </row>
    <row r="80" spans="1:11" ht="12.75">
      <c r="A80" s="417">
        <v>69</v>
      </c>
      <c r="B80" s="45" t="str">
        <f>B76</f>
        <v>Harghita</v>
      </c>
      <c r="C80" s="404" t="s">
        <v>329</v>
      </c>
      <c r="D80" s="200"/>
      <c r="E80" s="199"/>
      <c r="F80" s="199"/>
      <c r="G80" s="199"/>
      <c r="H80" s="199"/>
      <c r="I80" s="252"/>
      <c r="J80" s="252"/>
      <c r="K80" s="250"/>
    </row>
    <row r="81" spans="1:11" ht="12.75">
      <c r="A81" s="417">
        <v>70</v>
      </c>
      <c r="B81" s="45" t="str">
        <f t="shared" si="0"/>
        <v>Harghita</v>
      </c>
      <c r="C81" s="404" t="s">
        <v>365</v>
      </c>
      <c r="D81" s="200"/>
      <c r="E81" s="199"/>
      <c r="F81" s="199"/>
      <c r="G81" s="199">
        <v>1</v>
      </c>
      <c r="H81" s="199"/>
      <c r="I81" s="252"/>
      <c r="J81" s="252"/>
      <c r="K81" s="250"/>
    </row>
    <row r="82" spans="1:11" ht="12.75">
      <c r="A82" s="417">
        <v>71</v>
      </c>
      <c r="B82" s="45" t="str">
        <f>B80</f>
        <v>Harghita</v>
      </c>
      <c r="C82" s="404" t="s">
        <v>360</v>
      </c>
      <c r="D82" s="200"/>
      <c r="E82" s="199"/>
      <c r="F82" s="199"/>
      <c r="G82" s="199"/>
      <c r="H82" s="199"/>
      <c r="I82" s="252"/>
      <c r="J82" s="252"/>
      <c r="K82" s="250"/>
    </row>
    <row r="83" spans="1:11" ht="12.75">
      <c r="A83" s="417">
        <v>72</v>
      </c>
      <c r="B83" s="45" t="str">
        <f t="shared" si="0"/>
        <v>Harghita</v>
      </c>
      <c r="C83" s="404" t="s">
        <v>347</v>
      </c>
      <c r="D83" s="200"/>
      <c r="E83" s="199"/>
      <c r="F83" s="199"/>
      <c r="G83" s="199"/>
      <c r="H83" s="199"/>
      <c r="I83" s="252"/>
      <c r="J83" s="252"/>
      <c r="K83" s="250"/>
    </row>
    <row r="84" spans="1:11" ht="12.75">
      <c r="A84" s="417">
        <v>73</v>
      </c>
      <c r="B84" s="45" t="str">
        <f t="shared" si="0"/>
        <v>Harghita</v>
      </c>
      <c r="C84" s="404" t="s">
        <v>354</v>
      </c>
      <c r="D84" s="200"/>
      <c r="E84" s="199"/>
      <c r="F84" s="199"/>
      <c r="G84" s="199"/>
      <c r="H84" s="199"/>
      <c r="I84" s="252"/>
      <c r="J84" s="252"/>
      <c r="K84" s="250"/>
    </row>
    <row r="85" spans="1:11" ht="12.75">
      <c r="A85" s="417">
        <v>74</v>
      </c>
      <c r="B85" s="45" t="str">
        <f>B83</f>
        <v>Harghita</v>
      </c>
      <c r="C85" s="404" t="s">
        <v>330</v>
      </c>
      <c r="D85" s="200"/>
      <c r="E85" s="199"/>
      <c r="F85" s="199"/>
      <c r="G85" s="199"/>
      <c r="H85" s="199"/>
      <c r="I85" s="252"/>
      <c r="J85" s="252"/>
      <c r="K85" s="250"/>
    </row>
    <row r="86" spans="1:11" ht="12.75">
      <c r="A86" s="417">
        <v>75</v>
      </c>
      <c r="B86" s="45" t="str">
        <f t="shared" si="0"/>
        <v>Harghita</v>
      </c>
      <c r="C86" s="404" t="s">
        <v>331</v>
      </c>
      <c r="D86" s="200"/>
      <c r="E86" s="199"/>
      <c r="F86" s="199"/>
      <c r="G86" s="199"/>
      <c r="H86" s="199"/>
      <c r="I86" s="252"/>
      <c r="J86" s="252"/>
      <c r="K86" s="250"/>
    </row>
    <row r="87" spans="1:11" ht="12.75">
      <c r="A87" s="417">
        <v>76</v>
      </c>
      <c r="B87" s="45" t="str">
        <f t="shared" si="0"/>
        <v>Harghita</v>
      </c>
      <c r="C87" s="404" t="s">
        <v>368</v>
      </c>
      <c r="D87" s="200"/>
      <c r="E87" s="199"/>
      <c r="F87" s="199"/>
      <c r="G87" s="199"/>
      <c r="H87" s="199"/>
      <c r="I87" s="252"/>
      <c r="J87" s="252"/>
      <c r="K87" s="250"/>
    </row>
    <row r="88" spans="1:11" ht="12.75">
      <c r="A88" s="417">
        <v>77</v>
      </c>
      <c r="B88" s="45" t="str">
        <f>B86</f>
        <v>Harghita</v>
      </c>
      <c r="C88" s="404" t="s">
        <v>332</v>
      </c>
      <c r="D88" s="200"/>
      <c r="E88" s="199"/>
      <c r="F88" s="199"/>
      <c r="G88" s="199"/>
      <c r="H88" s="199"/>
      <c r="I88" s="252"/>
      <c r="J88" s="252"/>
      <c r="K88" s="250"/>
    </row>
    <row r="89" spans="1:11" ht="12.75">
      <c r="A89" s="417">
        <v>78</v>
      </c>
      <c r="B89" s="45" t="str">
        <f t="shared" si="0"/>
        <v>Harghita</v>
      </c>
      <c r="C89" s="404" t="s">
        <v>333</v>
      </c>
      <c r="D89" s="200"/>
      <c r="E89" s="199"/>
      <c r="F89" s="199"/>
      <c r="G89" s="199"/>
      <c r="H89" s="199"/>
      <c r="I89" s="252"/>
      <c r="J89" s="252"/>
      <c r="K89" s="250"/>
    </row>
    <row r="90" spans="1:11" ht="12.75">
      <c r="A90" s="417">
        <v>79</v>
      </c>
      <c r="B90" s="45" t="str">
        <f>B89</f>
        <v>Harghita</v>
      </c>
      <c r="C90" s="404" t="s">
        <v>334</v>
      </c>
      <c r="D90" s="200"/>
      <c r="E90" s="199"/>
      <c r="F90" s="199"/>
      <c r="G90" s="199"/>
      <c r="H90" s="199"/>
      <c r="I90" s="252"/>
      <c r="J90" s="252"/>
      <c r="K90" s="250"/>
    </row>
    <row r="91" spans="1:11" ht="12.75">
      <c r="A91" s="417">
        <v>80</v>
      </c>
      <c r="B91" s="45" t="str">
        <f>B90</f>
        <v>Harghita</v>
      </c>
      <c r="C91" s="404" t="s">
        <v>358</v>
      </c>
      <c r="D91" s="200"/>
      <c r="E91" s="199"/>
      <c r="F91" s="199"/>
      <c r="G91" s="199"/>
      <c r="H91" s="199"/>
      <c r="I91" s="252"/>
      <c r="J91" s="252"/>
      <c r="K91" s="250"/>
    </row>
    <row r="92" spans="1:11" ht="12.75">
      <c r="A92" s="417">
        <v>81</v>
      </c>
      <c r="B92" s="45" t="str">
        <f>B90</f>
        <v>Harghita</v>
      </c>
      <c r="C92" s="404" t="s">
        <v>335</v>
      </c>
      <c r="D92" s="200"/>
      <c r="E92" s="199">
        <v>2</v>
      </c>
      <c r="F92" s="199"/>
      <c r="G92" s="199">
        <v>10</v>
      </c>
      <c r="H92" s="199"/>
      <c r="I92" s="252"/>
      <c r="J92" s="252"/>
      <c r="K92" s="250"/>
    </row>
    <row r="93" spans="1:11" ht="12.75">
      <c r="A93" s="417">
        <v>82</v>
      </c>
      <c r="B93" s="45" t="str">
        <f t="shared" si="0"/>
        <v>Harghita</v>
      </c>
      <c r="C93" s="404" t="s">
        <v>350</v>
      </c>
      <c r="D93" s="200"/>
      <c r="E93" s="199"/>
      <c r="F93" s="199"/>
      <c r="G93" s="199"/>
      <c r="H93" s="199"/>
      <c r="I93" s="252"/>
      <c r="J93" s="252"/>
      <c r="K93" s="250"/>
    </row>
    <row r="94" spans="1:11" ht="12.75">
      <c r="A94" s="417">
        <v>83</v>
      </c>
      <c r="B94" s="45" t="str">
        <f>B92</f>
        <v>Harghita</v>
      </c>
      <c r="C94" s="404" t="s">
        <v>336</v>
      </c>
      <c r="D94" s="200"/>
      <c r="E94" s="199"/>
      <c r="F94" s="199"/>
      <c r="G94" s="199"/>
      <c r="H94" s="199"/>
      <c r="I94" s="252"/>
      <c r="J94" s="252"/>
      <c r="K94" s="250"/>
    </row>
    <row r="95" spans="1:11" ht="12.75">
      <c r="A95" s="417">
        <v>84</v>
      </c>
      <c r="B95" s="45" t="str">
        <f t="shared" si="0"/>
        <v>Harghita</v>
      </c>
      <c r="C95" s="404" t="s">
        <v>337</v>
      </c>
      <c r="D95" s="200"/>
      <c r="E95" s="199"/>
      <c r="F95" s="199"/>
      <c r="G95" s="199"/>
      <c r="H95" s="199"/>
      <c r="I95" s="252"/>
      <c r="J95" s="252"/>
      <c r="K95" s="250"/>
    </row>
    <row r="96" spans="1:11" ht="12.75">
      <c r="A96" s="417">
        <v>85</v>
      </c>
      <c r="B96" s="45" t="str">
        <f t="shared" si="0"/>
        <v>Harghita</v>
      </c>
      <c r="C96" s="404" t="s">
        <v>338</v>
      </c>
      <c r="D96" s="200"/>
      <c r="E96" s="199"/>
      <c r="F96" s="199"/>
      <c r="G96" s="199"/>
      <c r="H96" s="199"/>
      <c r="I96" s="252"/>
      <c r="J96" s="252"/>
      <c r="K96" s="250"/>
    </row>
    <row r="97" spans="1:11" ht="12.75">
      <c r="A97" s="417">
        <v>86</v>
      </c>
      <c r="B97" s="45" t="str">
        <f t="shared" si="0"/>
        <v>Harghita</v>
      </c>
      <c r="C97" s="404" t="s">
        <v>366</v>
      </c>
      <c r="D97" s="200"/>
      <c r="E97" s="199"/>
      <c r="F97" s="199"/>
      <c r="G97" s="199"/>
      <c r="H97" s="199"/>
      <c r="I97" s="252"/>
      <c r="J97" s="252"/>
      <c r="K97" s="250"/>
    </row>
    <row r="98" spans="1:11" ht="12.75">
      <c r="A98" s="417">
        <v>87</v>
      </c>
      <c r="B98" s="45" t="str">
        <f t="shared" si="0"/>
        <v>Harghita</v>
      </c>
      <c r="C98" s="404" t="s">
        <v>376</v>
      </c>
      <c r="D98" s="200"/>
      <c r="E98" s="199"/>
      <c r="F98" s="199"/>
      <c r="G98" s="199"/>
      <c r="H98" s="199"/>
      <c r="I98" s="252"/>
      <c r="J98" s="252"/>
      <c r="K98" s="250"/>
    </row>
    <row r="99" spans="1:11" ht="12.75">
      <c r="A99" s="417">
        <v>88</v>
      </c>
      <c r="B99" s="45" t="str">
        <f>B96</f>
        <v>Harghita</v>
      </c>
      <c r="C99" s="404" t="s">
        <v>339</v>
      </c>
      <c r="D99" s="200"/>
      <c r="E99" s="199"/>
      <c r="F99" s="199"/>
      <c r="G99" s="199"/>
      <c r="H99" s="199"/>
      <c r="I99" s="252"/>
      <c r="J99" s="252"/>
      <c r="K99" s="250"/>
    </row>
    <row r="100" spans="1:11" ht="12.75">
      <c r="A100" s="417">
        <v>89</v>
      </c>
      <c r="B100" s="45" t="str">
        <f t="shared" si="0"/>
        <v>Harghita</v>
      </c>
      <c r="C100" s="404" t="s">
        <v>340</v>
      </c>
      <c r="D100" s="200"/>
      <c r="E100" s="199"/>
      <c r="F100" s="199"/>
      <c r="G100" s="199"/>
      <c r="H100" s="199"/>
      <c r="I100" s="252"/>
      <c r="J100" s="252"/>
      <c r="K100" s="250"/>
    </row>
    <row r="101" spans="1:11" ht="12.75">
      <c r="A101" s="417">
        <v>90</v>
      </c>
      <c r="B101" s="45" t="str">
        <f t="shared" si="0"/>
        <v>Harghita</v>
      </c>
      <c r="C101" s="404" t="s">
        <v>384</v>
      </c>
      <c r="D101" s="200"/>
      <c r="E101" s="199"/>
      <c r="F101" s="199"/>
      <c r="G101" s="199"/>
      <c r="H101" s="199"/>
      <c r="I101" s="252"/>
      <c r="J101" s="252"/>
      <c r="K101" s="250"/>
    </row>
    <row r="102" spans="1:11" ht="12.75">
      <c r="A102" s="417">
        <v>91</v>
      </c>
      <c r="B102" s="45" t="str">
        <f>B100</f>
        <v>Harghita</v>
      </c>
      <c r="C102" s="404" t="s">
        <v>341</v>
      </c>
      <c r="D102" s="200"/>
      <c r="E102" s="199"/>
      <c r="F102" s="199"/>
      <c r="G102" s="199"/>
      <c r="H102" s="199"/>
      <c r="I102" s="252"/>
      <c r="J102" s="252"/>
      <c r="K102" s="250"/>
    </row>
    <row r="103" spans="1:11" ht="12.75">
      <c r="A103" s="417">
        <v>92</v>
      </c>
      <c r="B103" s="45" t="str">
        <f t="shared" si="0"/>
        <v>Harghita</v>
      </c>
      <c r="C103" s="404" t="s">
        <v>342</v>
      </c>
      <c r="D103" s="200"/>
      <c r="E103" s="199"/>
      <c r="F103" s="199"/>
      <c r="G103" s="199"/>
      <c r="H103" s="199"/>
      <c r="I103" s="252"/>
      <c r="J103" s="252"/>
      <c r="K103" s="250"/>
    </row>
    <row r="104" spans="1:11" ht="12.75">
      <c r="A104" s="417">
        <v>93</v>
      </c>
      <c r="B104" s="45" t="str">
        <f t="shared" si="0"/>
        <v>Harghita</v>
      </c>
      <c r="C104" s="404" t="s">
        <v>343</v>
      </c>
      <c r="D104" s="200"/>
      <c r="E104" s="199"/>
      <c r="F104" s="199"/>
      <c r="G104" s="199"/>
      <c r="H104" s="199"/>
      <c r="I104" s="252"/>
      <c r="J104" s="252"/>
      <c r="K104" s="250"/>
    </row>
    <row r="105" spans="1:11" ht="12.75">
      <c r="A105" s="417">
        <v>94</v>
      </c>
      <c r="B105" s="45" t="str">
        <f t="shared" si="0"/>
        <v>Harghita</v>
      </c>
      <c r="C105" s="404" t="s">
        <v>344</v>
      </c>
      <c r="D105" s="200"/>
      <c r="E105" s="199"/>
      <c r="F105" s="199"/>
      <c r="G105" s="199"/>
      <c r="H105" s="199"/>
      <c r="I105" s="252"/>
      <c r="J105" s="252"/>
      <c r="K105" s="250"/>
    </row>
    <row r="106" spans="1:11" ht="12.75">
      <c r="A106" s="417"/>
      <c r="B106" s="45" t="str">
        <f t="shared" si="0"/>
        <v>Harghita</v>
      </c>
      <c r="C106" s="218" t="s">
        <v>6</v>
      </c>
      <c r="D106" s="217">
        <f>SUM(E106:H106)</f>
        <v>60</v>
      </c>
      <c r="E106" s="217">
        <f aca="true" t="shared" si="1" ref="E106:J106">SUM(E9:E105)</f>
        <v>5</v>
      </c>
      <c r="F106" s="233">
        <f t="shared" si="1"/>
        <v>0</v>
      </c>
      <c r="G106" s="217">
        <f t="shared" si="1"/>
        <v>55</v>
      </c>
      <c r="H106" s="233">
        <f t="shared" si="1"/>
        <v>0</v>
      </c>
      <c r="I106" s="233">
        <f t="shared" si="1"/>
        <v>0</v>
      </c>
      <c r="J106" s="233">
        <f t="shared" si="1"/>
        <v>0</v>
      </c>
      <c r="K106" s="250"/>
    </row>
  </sheetData>
  <sheetProtection/>
  <mergeCells count="11">
    <mergeCell ref="A6:A7"/>
    <mergeCell ref="B6:B7"/>
    <mergeCell ref="C6:C7"/>
    <mergeCell ref="D6:H6"/>
    <mergeCell ref="B3:K3"/>
    <mergeCell ref="I5:J5"/>
    <mergeCell ref="I6:I7"/>
    <mergeCell ref="J6:J7"/>
    <mergeCell ref="K6:K7"/>
    <mergeCell ref="B4:H4"/>
    <mergeCell ref="B5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DGASPC_HR_PC1</cp:lastModifiedBy>
  <cp:lastPrinted>2014-01-13T12:22:20Z</cp:lastPrinted>
  <dcterms:created xsi:type="dcterms:W3CDTF">2001-06-25T11:39:49Z</dcterms:created>
  <dcterms:modified xsi:type="dcterms:W3CDTF">2023-01-18T06:20:43Z</dcterms:modified>
  <cp:category/>
  <cp:version/>
  <cp:contentType/>
  <cp:contentStatus/>
</cp:coreProperties>
</file>