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na\Desktop\itthonrol\aprilis\honlapra\"/>
    </mc:Choice>
  </mc:AlternateContent>
  <bookViews>
    <workbookView xWindow="0" yWindow="0" windowWidth="20490" windowHeight="7755"/>
  </bookViews>
  <sheets>
    <sheet name="Internet- salarii martie 2020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7" i="1" l="1"/>
  <c r="I51" i="1" l="1"/>
  <c r="J51" i="1" s="1"/>
  <c r="J59" i="1"/>
  <c r="K293" i="1" l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0" i="1"/>
  <c r="I251" i="1"/>
  <c r="I249" i="1"/>
  <c r="I248" i="1"/>
  <c r="I247" i="1"/>
  <c r="I246" i="1"/>
  <c r="I245" i="1"/>
  <c r="I244" i="1"/>
  <c r="I243" i="1"/>
  <c r="I242" i="1"/>
  <c r="I241" i="1"/>
  <c r="I240" i="1"/>
  <c r="I239" i="1"/>
  <c r="I236" i="1"/>
  <c r="I235" i="1"/>
  <c r="I234" i="1"/>
  <c r="I233" i="1"/>
  <c r="I232" i="1"/>
  <c r="I229" i="1"/>
  <c r="I228" i="1"/>
  <c r="I227" i="1"/>
  <c r="I226" i="1"/>
  <c r="I225" i="1"/>
  <c r="I224" i="1"/>
  <c r="I223" i="1"/>
  <c r="I222" i="1"/>
  <c r="I221" i="1"/>
  <c r="I217" i="1"/>
  <c r="I216" i="1"/>
  <c r="I215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6" i="1"/>
  <c r="I195" i="1"/>
  <c r="I193" i="1"/>
  <c r="I190" i="1"/>
  <c r="I189" i="1"/>
  <c r="I188" i="1"/>
  <c r="I185" i="1"/>
  <c r="I183" i="1"/>
  <c r="I181" i="1"/>
  <c r="I179" i="1"/>
  <c r="I177" i="1"/>
  <c r="I176" i="1"/>
  <c r="I175" i="1"/>
  <c r="I174" i="1"/>
  <c r="I173" i="1"/>
  <c r="I171" i="1"/>
  <c r="I168" i="1"/>
  <c r="I167" i="1"/>
  <c r="I166" i="1"/>
  <c r="I161" i="1"/>
  <c r="I160" i="1"/>
  <c r="I159" i="1"/>
  <c r="I158" i="1"/>
  <c r="I157" i="1"/>
  <c r="I156" i="1"/>
  <c r="I154" i="1"/>
  <c r="I151" i="1"/>
  <c r="H150" i="1"/>
  <c r="I150" i="1" s="1"/>
  <c r="H149" i="1"/>
  <c r="I149" i="1" s="1"/>
  <c r="G142" i="1"/>
  <c r="E142" i="1" s="1"/>
  <c r="I141" i="1"/>
  <c r="J141" i="1" s="1"/>
  <c r="I140" i="1"/>
  <c r="J140" i="1" s="1"/>
  <c r="I139" i="1"/>
  <c r="J139" i="1" s="1"/>
  <c r="I138" i="1"/>
  <c r="J138" i="1" s="1"/>
  <c r="I137" i="1"/>
  <c r="J137" i="1" s="1"/>
  <c r="J136" i="1"/>
  <c r="I135" i="1"/>
  <c r="J135" i="1" s="1"/>
  <c r="G130" i="1"/>
  <c r="I130" i="1" s="1"/>
  <c r="J130" i="1" s="1"/>
  <c r="I129" i="1"/>
  <c r="J129" i="1" s="1"/>
  <c r="I128" i="1"/>
  <c r="J128" i="1" s="1"/>
  <c r="I127" i="1"/>
  <c r="J127" i="1" s="1"/>
  <c r="J126" i="1"/>
  <c r="I123" i="1"/>
  <c r="J123" i="1" s="1"/>
  <c r="J122" i="1"/>
  <c r="J121" i="1"/>
  <c r="G121" i="1"/>
  <c r="G122" i="1" s="1"/>
  <c r="E122" i="1" s="1"/>
  <c r="I119" i="1"/>
  <c r="J119" i="1" s="1"/>
  <c r="E119" i="1"/>
  <c r="G118" i="1"/>
  <c r="I118" i="1" s="1"/>
  <c r="J118" i="1" s="1"/>
  <c r="I117" i="1"/>
  <c r="J117" i="1" s="1"/>
  <c r="G115" i="1"/>
  <c r="I115" i="1" s="1"/>
  <c r="J115" i="1" s="1"/>
  <c r="I114" i="1"/>
  <c r="J114" i="1" s="1"/>
  <c r="G112" i="1"/>
  <c r="I112" i="1" s="1"/>
  <c r="J112" i="1" s="1"/>
  <c r="I111" i="1"/>
  <c r="J111" i="1" s="1"/>
  <c r="G106" i="1"/>
  <c r="I106" i="1" s="1"/>
  <c r="J106" i="1" s="1"/>
  <c r="I105" i="1"/>
  <c r="J105" i="1" s="1"/>
  <c r="I104" i="1"/>
  <c r="J104" i="1" s="1"/>
  <c r="I103" i="1"/>
  <c r="J103" i="1" s="1"/>
  <c r="J102" i="1"/>
  <c r="J101" i="1"/>
  <c r="G101" i="1"/>
  <c r="G102" i="1" s="1"/>
  <c r="E102" i="1" s="1"/>
  <c r="J100" i="1"/>
  <c r="G100" i="1"/>
  <c r="I99" i="1"/>
  <c r="J99" i="1" s="1"/>
  <c r="J98" i="1"/>
  <c r="G94" i="1"/>
  <c r="I94" i="1" s="1"/>
  <c r="J94" i="1" s="1"/>
  <c r="G92" i="1"/>
  <c r="G93" i="1" s="1"/>
  <c r="I93" i="1" s="1"/>
  <c r="J93" i="1" s="1"/>
  <c r="I90" i="1"/>
  <c r="J90" i="1" s="1"/>
  <c r="J89" i="1"/>
  <c r="J88" i="1"/>
  <c r="I87" i="1"/>
  <c r="J87" i="1" s="1"/>
  <c r="J85" i="1"/>
  <c r="G82" i="1"/>
  <c r="I82" i="1" s="1"/>
  <c r="J82" i="1" s="1"/>
  <c r="G81" i="1"/>
  <c r="E81" i="1" s="1"/>
  <c r="G79" i="1"/>
  <c r="I79" i="1" s="1"/>
  <c r="J79" i="1" s="1"/>
  <c r="J78" i="1"/>
  <c r="G76" i="1"/>
  <c r="I76" i="1" s="1"/>
  <c r="J76" i="1" s="1"/>
  <c r="I75" i="1"/>
  <c r="H75" i="1"/>
  <c r="I74" i="1"/>
  <c r="J74" i="1" s="1"/>
  <c r="I73" i="1"/>
  <c r="J73" i="1" s="1"/>
  <c r="G69" i="1"/>
  <c r="G70" i="1" s="1"/>
  <c r="I68" i="1"/>
  <c r="J68" i="1" s="1"/>
  <c r="I67" i="1"/>
  <c r="J67" i="1" s="1"/>
  <c r="I65" i="1"/>
  <c r="J65" i="1" s="1"/>
  <c r="I64" i="1"/>
  <c r="J64" i="1" s="1"/>
  <c r="G63" i="1"/>
  <c r="I63" i="1" s="1"/>
  <c r="J63" i="1" s="1"/>
  <c r="I62" i="1"/>
  <c r="H62" i="1"/>
  <c r="G61" i="1"/>
  <c r="I61" i="1" s="1"/>
  <c r="J61" i="1" s="1"/>
  <c r="I60" i="1"/>
  <c r="J60" i="1" s="1"/>
  <c r="E60" i="1"/>
  <c r="G58" i="1"/>
  <c r="E58" i="1" s="1"/>
  <c r="I57" i="1"/>
  <c r="J57" i="1" s="1"/>
  <c r="G54" i="1"/>
  <c r="I54" i="1" s="1"/>
  <c r="J54" i="1" s="1"/>
  <c r="I53" i="1"/>
  <c r="H53" i="1"/>
  <c r="I52" i="1"/>
  <c r="J52" i="1" s="1"/>
  <c r="I50" i="1"/>
  <c r="H50" i="1"/>
  <c r="I49" i="1"/>
  <c r="J49" i="1" s="1"/>
  <c r="G46" i="1"/>
  <c r="I46" i="1" s="1"/>
  <c r="J46" i="1" s="1"/>
  <c r="I45" i="1"/>
  <c r="J45" i="1" s="1"/>
  <c r="I38" i="1"/>
  <c r="J38" i="1" s="1"/>
  <c r="I37" i="1"/>
  <c r="J37" i="1" s="1"/>
  <c r="G33" i="1"/>
  <c r="I33" i="1" s="1"/>
  <c r="J33" i="1" s="1"/>
  <c r="I32" i="1"/>
  <c r="J32" i="1" s="1"/>
  <c r="I31" i="1"/>
  <c r="J31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G21" i="1"/>
  <c r="I21" i="1" s="1"/>
  <c r="J21" i="1" s="1"/>
  <c r="I20" i="1"/>
  <c r="H20" i="1"/>
  <c r="I19" i="1"/>
  <c r="J19" i="1" s="1"/>
  <c r="I18" i="1"/>
  <c r="J18" i="1" s="1"/>
  <c r="I17" i="1"/>
  <c r="J17" i="1" s="1"/>
  <c r="I16" i="1"/>
  <c r="J16" i="1" s="1"/>
  <c r="G14" i="1"/>
  <c r="G15" i="1" s="1"/>
  <c r="I15" i="1" s="1"/>
  <c r="J15" i="1" s="1"/>
  <c r="G13" i="1"/>
  <c r="I13" i="1" s="1"/>
  <c r="J13" i="1" s="1"/>
  <c r="G12" i="1"/>
  <c r="I12" i="1" s="1"/>
  <c r="G11" i="1"/>
  <c r="I11" i="1" s="1"/>
  <c r="J11" i="1" s="1"/>
  <c r="G10" i="1"/>
  <c r="H10" i="1" s="1"/>
  <c r="G9" i="1"/>
  <c r="I9" i="1" s="1"/>
  <c r="J9" i="1" s="1"/>
  <c r="G8" i="1"/>
  <c r="I8" i="1" s="1"/>
  <c r="J8" i="1" s="1"/>
  <c r="J53" i="1" l="1"/>
  <c r="G34" i="1"/>
  <c r="I34" i="1" s="1"/>
  <c r="J34" i="1" s="1"/>
  <c r="E121" i="1"/>
  <c r="J50" i="1"/>
  <c r="G77" i="1"/>
  <c r="I77" i="1" s="1"/>
  <c r="J77" i="1" s="1"/>
  <c r="J20" i="1"/>
  <c r="G47" i="1"/>
  <c r="G48" i="1" s="1"/>
  <c r="I48" i="1" s="1"/>
  <c r="J48" i="1" s="1"/>
  <c r="G22" i="1"/>
  <c r="I22" i="1" s="1"/>
  <c r="J22" i="1" s="1"/>
  <c r="J62" i="1"/>
  <c r="G116" i="1"/>
  <c r="I116" i="1" s="1"/>
  <c r="J116" i="1" s="1"/>
  <c r="I58" i="1"/>
  <c r="J58" i="1" s="1"/>
  <c r="I81" i="1"/>
  <c r="J81" i="1" s="1"/>
  <c r="I10" i="1"/>
  <c r="J10" i="1" s="1"/>
  <c r="G95" i="1"/>
  <c r="G96" i="1" s="1"/>
  <c r="I96" i="1" s="1"/>
  <c r="J96" i="1" s="1"/>
  <c r="G113" i="1"/>
  <c r="I113" i="1" s="1"/>
  <c r="J113" i="1" s="1"/>
  <c r="I142" i="1"/>
  <c r="J142" i="1" s="1"/>
  <c r="H12" i="1"/>
  <c r="J12" i="1" s="1"/>
  <c r="G35" i="1"/>
  <c r="G36" i="1" s="1"/>
  <c r="I36" i="1" s="1"/>
  <c r="J36" i="1" s="1"/>
  <c r="E101" i="1"/>
  <c r="G131" i="1"/>
  <c r="G132" i="1" s="1"/>
  <c r="I92" i="1"/>
  <c r="J92" i="1" s="1"/>
  <c r="G71" i="1"/>
  <c r="I71" i="1" s="1"/>
  <c r="J71" i="1" s="1"/>
  <c r="I70" i="1"/>
  <c r="J70" i="1" s="1"/>
  <c r="I14" i="1"/>
  <c r="J14" i="1" s="1"/>
  <c r="I69" i="1"/>
  <c r="J69" i="1" s="1"/>
  <c r="G83" i="1"/>
  <c r="G107" i="1"/>
  <c r="G55" i="1"/>
  <c r="I55" i="1" s="1"/>
  <c r="J55" i="1" s="1"/>
  <c r="J75" i="1"/>
  <c r="I47" i="1" l="1"/>
  <c r="J47" i="1" s="1"/>
  <c r="I35" i="1"/>
  <c r="J35" i="1" s="1"/>
  <c r="I95" i="1"/>
  <c r="J95" i="1" s="1"/>
  <c r="I131" i="1"/>
  <c r="J131" i="1" s="1"/>
  <c r="E131" i="1"/>
  <c r="I132" i="1"/>
  <c r="J132" i="1" s="1"/>
  <c r="E132" i="1"/>
  <c r="G133" i="1"/>
  <c r="I83" i="1"/>
  <c r="J83" i="1" s="1"/>
  <c r="G84" i="1"/>
  <c r="E83" i="1"/>
  <c r="I107" i="1"/>
  <c r="J107" i="1" s="1"/>
  <c r="G108" i="1"/>
  <c r="E107" i="1"/>
  <c r="I108" i="1" l="1"/>
  <c r="J108" i="1" s="1"/>
  <c r="E108" i="1"/>
  <c r="G109" i="1"/>
  <c r="I133" i="1"/>
  <c r="J133" i="1" s="1"/>
  <c r="E133" i="1"/>
  <c r="I84" i="1"/>
  <c r="J84" i="1" s="1"/>
  <c r="E84" i="1"/>
  <c r="I109" i="1" l="1"/>
  <c r="J109" i="1" s="1"/>
  <c r="G110" i="1"/>
  <c r="E109" i="1"/>
  <c r="I110" i="1" l="1"/>
  <c r="J110" i="1" s="1"/>
  <c r="E110" i="1"/>
</calcChain>
</file>

<file path=xl/comments1.xml><?xml version="1.0" encoding="utf-8"?>
<comments xmlns="http://schemas.openxmlformats.org/spreadsheetml/2006/main">
  <authors>
    <author>Veress Eva</author>
  </authors>
  <commentList>
    <comment ref="F210" authorId="0" shapeId="0">
      <text>
        <r>
          <rPr>
            <b/>
            <sz val="9"/>
            <color indexed="81"/>
            <rFont val="Tahoma"/>
            <family val="2"/>
          </rPr>
          <t>Veress Eva:</t>
        </r>
        <r>
          <rPr>
            <sz val="9"/>
            <color indexed="81"/>
            <rFont val="Tahoma"/>
            <family val="2"/>
          </rPr>
          <t xml:space="preserve">
4095
</t>
        </r>
      </text>
    </comment>
  </commentList>
</comments>
</file>

<file path=xl/sharedStrings.xml><?xml version="1.0" encoding="utf-8"?>
<sst xmlns="http://schemas.openxmlformats.org/spreadsheetml/2006/main" count="160" uniqueCount="82">
  <si>
    <t>FUNCTII PUBLICE, salariul de bază conform Legii 153/2017</t>
  </si>
  <si>
    <t>Nr. crt.</t>
  </si>
  <si>
    <t xml:space="preserve">FUNCŢIA                                </t>
  </si>
  <si>
    <t>Nivelul studiilor</t>
  </si>
  <si>
    <t xml:space="preserve">Gradaţia </t>
  </si>
  <si>
    <t xml:space="preserve">Coeficient </t>
  </si>
  <si>
    <t>Salariul de bază 2020 IANUARIE</t>
  </si>
  <si>
    <t>Bază 2019</t>
  </si>
  <si>
    <t>Spor CFP 10%</t>
  </si>
  <si>
    <t>Spor cond. periculoase sau vătămătoare de muncă  6%</t>
  </si>
  <si>
    <t>Salar brut</t>
  </si>
  <si>
    <t>Director general, grad I</t>
  </si>
  <si>
    <t>S</t>
  </si>
  <si>
    <t>Director general  adjunct, grad II</t>
  </si>
  <si>
    <t>Director general  adjunct economic, grad II</t>
  </si>
  <si>
    <t>Sef serviciu,  grad II</t>
  </si>
  <si>
    <t xml:space="preserve">Auditor, clasa I, grad prof. superior </t>
  </si>
  <si>
    <t xml:space="preserve">Consilier, consilier juridic, Inspector, clasa I, grad prof. superior </t>
  </si>
  <si>
    <t xml:space="preserve">Consilier, consilier juridic, Inspector, clasa I, grad profesional principal </t>
  </si>
  <si>
    <t xml:space="preserve">Consilier, consilier juridic, Inspector, clasa I, grad profesional asistent </t>
  </si>
  <si>
    <t>Referent, clasa III, grad profesional superior</t>
  </si>
  <si>
    <t>M</t>
  </si>
  <si>
    <t xml:space="preserve">          PERSONAL CONTRACTUAL, salariul de bază conform Legii 153/2017</t>
  </si>
  <si>
    <t>Sef serviciu, grad II</t>
  </si>
  <si>
    <t>Inspector de specialitate, grad IA</t>
  </si>
  <si>
    <t>Inspector de specialitate, grad I</t>
  </si>
  <si>
    <t>Inspector de specialitate, grad II</t>
  </si>
  <si>
    <t>Referent, grad IA</t>
  </si>
  <si>
    <t>Referent, grad I</t>
  </si>
  <si>
    <t>Administrator I.</t>
  </si>
  <si>
    <t>Administrator II.</t>
  </si>
  <si>
    <t>Magaziner</t>
  </si>
  <si>
    <t>G/M</t>
  </si>
  <si>
    <t>Sofer I.</t>
  </si>
  <si>
    <t>Muncitor calif. I.</t>
  </si>
  <si>
    <t>G</t>
  </si>
  <si>
    <t>Muncitor calif. II.</t>
  </si>
  <si>
    <t>Muncitor calif. III.</t>
  </si>
  <si>
    <t>Muncitor calif. IV.</t>
  </si>
  <si>
    <t>Portar</t>
  </si>
  <si>
    <t>Sef centru, grad I</t>
  </si>
  <si>
    <t>Funcționar adm.economic</t>
  </si>
  <si>
    <t xml:space="preserve">          PERSONAL CONTRACTUAL, salariul de bază conform Legii 250/2016</t>
  </si>
  <si>
    <t>Spor condiţii 15%</t>
  </si>
  <si>
    <t>Sef centru, grad II</t>
  </si>
  <si>
    <t>Coordonator personal de specialitate</t>
  </si>
  <si>
    <t xml:space="preserve"> Medic specialist cu 1/2 normă</t>
  </si>
  <si>
    <t>Medic primar psihiatru</t>
  </si>
  <si>
    <t>Asistent Social specialist</t>
  </si>
  <si>
    <t>Psiholog principal</t>
  </si>
  <si>
    <t>Psiholog specialist</t>
  </si>
  <si>
    <t>Psiholog practicant</t>
  </si>
  <si>
    <t xml:space="preserve">Kinetoterapeut </t>
  </si>
  <si>
    <t>Terapeut ocupational, 1/2 norma</t>
  </si>
  <si>
    <t>PL</t>
  </si>
  <si>
    <t>Psihopedagog, 1/2 norma</t>
  </si>
  <si>
    <t>Educator principal</t>
  </si>
  <si>
    <t xml:space="preserve">Educator </t>
  </si>
  <si>
    <t>SSD</t>
  </si>
  <si>
    <t>Asistent medical principal</t>
  </si>
  <si>
    <t xml:space="preserve">Asistent medical </t>
  </si>
  <si>
    <t>Instructor de ergoterapie</t>
  </si>
  <si>
    <t>Infirmieră</t>
  </si>
  <si>
    <t>M,G</t>
  </si>
  <si>
    <t>Supraveghetor de noapte</t>
  </si>
  <si>
    <t>Îngrijitoare</t>
  </si>
  <si>
    <t>Bucătar</t>
  </si>
  <si>
    <t xml:space="preserve">          PERSONAL CONTRACTUAL, Asistenţi maternali profesionişti, salariul de bază conform Legii 250/2016</t>
  </si>
  <si>
    <t>Spor pentru activităţi care se desfăşoară în condiţii deosebite  15%</t>
  </si>
  <si>
    <t>Spor pentru al II-lea copil dat în plasament  15%</t>
  </si>
  <si>
    <t>Spor pentru continuitate de muncă 7,5%</t>
  </si>
  <si>
    <t>Spor pentru copii cu handicap 25%</t>
  </si>
  <si>
    <t>Asistent maternal profesionist</t>
  </si>
  <si>
    <t>Valoarea voucherelor de vacanţă:  s-a acordat în valoare de 1450 lei/anul 2019</t>
  </si>
  <si>
    <t>Valoarea indemnizaţiei de hrană:  s-a acordat în valoare de 347 lei/lună, începând cu luna ianuarie 2019</t>
  </si>
  <si>
    <t xml:space="preserve">Director General, </t>
  </si>
  <si>
    <t>Şef Serviciu RU,</t>
  </si>
  <si>
    <t>Elekes Zoltán</t>
  </si>
  <si>
    <t>Bors Béla</t>
  </si>
  <si>
    <t>DIRECTOR GENERAL,</t>
  </si>
  <si>
    <t xml:space="preserve">     ELEKES ZOLTÁN</t>
  </si>
  <si>
    <r>
      <t xml:space="preserve">Grila de salarizare, luna martie 2020 al </t>
    </r>
    <r>
      <rPr>
        <b/>
        <sz val="14"/>
        <color indexed="8"/>
        <rFont val="Calibri"/>
        <family val="2"/>
      </rPr>
      <t>DGASPC HARGHITA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</si>
</sst>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scheme val="minor"/>
    </font>
    <font>
      <sz val="11"/>
      <color indexed="57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5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360">
    <xf numFmtId="0" fontId="0" fillId="0" borderId="0" xfId="0"/>
    <xf numFmtId="0" fontId="6" fillId="0" borderId="0" xfId="1" applyFont="1"/>
    <xf numFmtId="0" fontId="7" fillId="0" borderId="0" xfId="1" applyFont="1"/>
    <xf numFmtId="0" fontId="4" fillId="0" borderId="0" xfId="1" applyFont="1" applyFill="1"/>
    <xf numFmtId="0" fontId="3" fillId="0" borderId="0" xfId="1" applyFont="1"/>
    <xf numFmtId="0" fontId="6" fillId="0" borderId="0" xfId="1" applyFont="1" applyAlignment="1">
      <alignment horizontal="center"/>
    </xf>
    <xf numFmtId="0" fontId="9" fillId="2" borderId="1" xfId="1" applyFont="1" applyFill="1" applyBorder="1" applyAlignment="1">
      <alignment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6" fillId="0" borderId="6" xfId="1" applyFont="1" applyBorder="1"/>
    <xf numFmtId="1" fontId="9" fillId="0" borderId="7" xfId="1" applyNumberFormat="1" applyFont="1" applyBorder="1"/>
    <xf numFmtId="0" fontId="6" fillId="0" borderId="5" xfId="1" applyFont="1" applyBorder="1" applyAlignment="1">
      <alignment horizontal="center"/>
    </xf>
    <xf numFmtId="0" fontId="6" fillId="0" borderId="5" xfId="1" applyFont="1" applyBorder="1"/>
    <xf numFmtId="164" fontId="6" fillId="0" borderId="5" xfId="1" applyNumberFormat="1" applyFont="1" applyBorder="1"/>
    <xf numFmtId="1" fontId="11" fillId="0" borderId="8" xfId="1" applyNumberFormat="1" applyFont="1" applyBorder="1"/>
    <xf numFmtId="0" fontId="12" fillId="0" borderId="9" xfId="1" applyFont="1" applyBorder="1"/>
    <xf numFmtId="0" fontId="12" fillId="0" borderId="7" xfId="1" applyFont="1" applyBorder="1"/>
    <xf numFmtId="1" fontId="12" fillId="0" borderId="10" xfId="1" applyNumberFormat="1" applyFont="1" applyBorder="1"/>
    <xf numFmtId="0" fontId="12" fillId="0" borderId="0" xfId="1" applyFont="1"/>
    <xf numFmtId="1" fontId="12" fillId="0" borderId="0" xfId="1" applyNumberFormat="1" applyFont="1"/>
    <xf numFmtId="0" fontId="6" fillId="0" borderId="11" xfId="1" applyFont="1" applyBorder="1"/>
    <xf numFmtId="1" fontId="9" fillId="0" borderId="12" xfId="1" applyNumberFormat="1" applyFont="1" applyBorder="1"/>
    <xf numFmtId="0" fontId="6" fillId="0" borderId="13" xfId="1" applyFont="1" applyBorder="1" applyAlignment="1">
      <alignment horizontal="center"/>
    </xf>
    <xf numFmtId="0" fontId="6" fillId="0" borderId="13" xfId="1" applyFont="1" applyBorder="1"/>
    <xf numFmtId="0" fontId="12" fillId="0" borderId="14" xfId="1" applyFont="1" applyBorder="1"/>
    <xf numFmtId="0" fontId="6" fillId="0" borderId="15" xfId="1" applyFont="1" applyBorder="1"/>
    <xf numFmtId="1" fontId="9" fillId="0" borderId="8" xfId="1" applyNumberFormat="1" applyFont="1" applyBorder="1"/>
    <xf numFmtId="0" fontId="12" fillId="0" borderId="6" xfId="1" applyFont="1" applyBorder="1"/>
    <xf numFmtId="0" fontId="6" fillId="0" borderId="16" xfId="1" applyFont="1" applyBorder="1"/>
    <xf numFmtId="1" fontId="12" fillId="0" borderId="14" xfId="1" applyNumberFormat="1" applyFont="1" applyBorder="1"/>
    <xf numFmtId="1" fontId="9" fillId="0" borderId="7" xfId="1" applyNumberFormat="1" applyFont="1" applyBorder="1" applyAlignment="1">
      <alignment wrapText="1"/>
    </xf>
    <xf numFmtId="1" fontId="9" fillId="0" borderId="17" xfId="1" applyNumberFormat="1" applyFont="1" applyBorder="1" applyAlignment="1">
      <alignment wrapText="1"/>
    </xf>
    <xf numFmtId="0" fontId="6" fillId="0" borderId="18" xfId="1" applyFont="1" applyBorder="1" applyAlignment="1">
      <alignment horizontal="center"/>
    </xf>
    <xf numFmtId="0" fontId="6" fillId="0" borderId="18" xfId="1" applyFont="1" applyBorder="1"/>
    <xf numFmtId="0" fontId="6" fillId="0" borderId="19" xfId="1" applyFont="1" applyBorder="1"/>
    <xf numFmtId="1" fontId="13" fillId="0" borderId="17" xfId="1" applyNumberFormat="1" applyFont="1" applyBorder="1"/>
    <xf numFmtId="0" fontId="14" fillId="0" borderId="18" xfId="1" applyFont="1" applyBorder="1"/>
    <xf numFmtId="0" fontId="14" fillId="0" borderId="20" xfId="1" applyFont="1" applyBorder="1"/>
    <xf numFmtId="0" fontId="14" fillId="0" borderId="0" xfId="1" applyFont="1"/>
    <xf numFmtId="0" fontId="6" fillId="0" borderId="21" xfId="1" applyFont="1" applyBorder="1"/>
    <xf numFmtId="1" fontId="9" fillId="0" borderId="22" xfId="1" applyNumberFormat="1" applyFont="1" applyBorder="1"/>
    <xf numFmtId="0" fontId="6" fillId="0" borderId="23" xfId="1" applyFont="1" applyBorder="1" applyAlignment="1">
      <alignment horizontal="center"/>
    </xf>
    <xf numFmtId="0" fontId="6" fillId="0" borderId="23" xfId="1" applyFont="1" applyBorder="1"/>
    <xf numFmtId="0" fontId="6" fillId="0" borderId="24" xfId="1" applyFont="1" applyBorder="1"/>
    <xf numFmtId="0" fontId="13" fillId="0" borderId="22" xfId="1" applyFont="1" applyBorder="1"/>
    <xf numFmtId="0" fontId="14" fillId="0" borderId="23" xfId="1" applyFont="1" applyBorder="1"/>
    <xf numFmtId="0" fontId="14" fillId="0" borderId="25" xfId="1" applyFont="1" applyBorder="1"/>
    <xf numFmtId="0" fontId="13" fillId="0" borderId="26" xfId="1" applyFont="1" applyBorder="1"/>
    <xf numFmtId="0" fontId="4" fillId="0" borderId="27" xfId="1" applyFont="1" applyBorder="1"/>
    <xf numFmtId="1" fontId="14" fillId="0" borderId="28" xfId="1" applyNumberFormat="1" applyFont="1" applyBorder="1"/>
    <xf numFmtId="164" fontId="6" fillId="0" borderId="24" xfId="1" applyNumberFormat="1" applyFont="1" applyBorder="1"/>
    <xf numFmtId="0" fontId="11" fillId="0" borderId="26" xfId="1" applyFont="1" applyBorder="1"/>
    <xf numFmtId="0" fontId="12" fillId="0" borderId="23" xfId="1" applyFont="1" applyBorder="1"/>
    <xf numFmtId="1" fontId="12" fillId="0" borderId="25" xfId="1" applyNumberFormat="1" applyFont="1" applyBorder="1"/>
    <xf numFmtId="0" fontId="6" fillId="0" borderId="29" xfId="1" applyFont="1" applyBorder="1"/>
    <xf numFmtId="0" fontId="6" fillId="0" borderId="32" xfId="1" applyFont="1" applyBorder="1"/>
    <xf numFmtId="0" fontId="12" fillId="0" borderId="33" xfId="1" applyFont="1" applyBorder="1"/>
    <xf numFmtId="1" fontId="12" fillId="0" borderId="34" xfId="1" applyNumberFormat="1" applyFont="1" applyBorder="1"/>
    <xf numFmtId="0" fontId="6" fillId="0" borderId="35" xfId="1" applyFont="1" applyBorder="1"/>
    <xf numFmtId="1" fontId="9" fillId="0" borderId="11" xfId="1" applyNumberFormat="1" applyFont="1" applyBorder="1"/>
    <xf numFmtId="0" fontId="6" fillId="0" borderId="33" xfId="1" applyFont="1" applyBorder="1" applyAlignment="1">
      <alignment horizontal="center"/>
    </xf>
    <xf numFmtId="164" fontId="6" fillId="0" borderId="7" xfId="1" applyNumberFormat="1" applyFont="1" applyBorder="1"/>
    <xf numFmtId="0" fontId="6" fillId="0" borderId="17" xfId="1" applyFont="1" applyBorder="1"/>
    <xf numFmtId="1" fontId="9" fillId="0" borderId="18" xfId="1" applyNumberFormat="1" applyFont="1" applyBorder="1" applyAlignment="1">
      <alignment wrapText="1"/>
    </xf>
    <xf numFmtId="1" fontId="13" fillId="0" borderId="15" xfId="1" applyNumberFormat="1" applyFont="1" applyBorder="1"/>
    <xf numFmtId="0" fontId="14" fillId="3" borderId="37" xfId="1" applyFont="1" applyFill="1" applyBorder="1"/>
    <xf numFmtId="0" fontId="6" fillId="0" borderId="22" xfId="1" applyFont="1" applyBorder="1"/>
    <xf numFmtId="1" fontId="9" fillId="0" borderId="23" xfId="1" applyNumberFormat="1" applyFont="1" applyBorder="1"/>
    <xf numFmtId="0" fontId="13" fillId="3" borderId="26" xfId="1" applyFont="1" applyFill="1" applyBorder="1"/>
    <xf numFmtId="0" fontId="4" fillId="3" borderId="23" xfId="1" applyFont="1" applyFill="1" applyBorder="1"/>
    <xf numFmtId="0" fontId="14" fillId="3" borderId="23" xfId="1" applyFont="1" applyFill="1" applyBorder="1"/>
    <xf numFmtId="1" fontId="14" fillId="3" borderId="25" xfId="1" applyNumberFormat="1" applyFont="1" applyFill="1" applyBorder="1"/>
    <xf numFmtId="0" fontId="11" fillId="3" borderId="26" xfId="1" applyFont="1" applyFill="1" applyBorder="1"/>
    <xf numFmtId="0" fontId="12" fillId="3" borderId="23" xfId="1" applyFont="1" applyFill="1" applyBorder="1"/>
    <xf numFmtId="1" fontId="12" fillId="3" borderId="25" xfId="1" applyNumberFormat="1" applyFont="1" applyFill="1" applyBorder="1"/>
    <xf numFmtId="0" fontId="11" fillId="0" borderId="22" xfId="1" applyFont="1" applyBorder="1"/>
    <xf numFmtId="0" fontId="12" fillId="0" borderId="24" xfId="1" applyFont="1" applyBorder="1"/>
    <xf numFmtId="164" fontId="6" fillId="0" borderId="18" xfId="1" applyNumberFormat="1" applyFont="1" applyBorder="1"/>
    <xf numFmtId="1" fontId="11" fillId="0" borderId="15" xfId="1" applyNumberFormat="1" applyFont="1" applyBorder="1"/>
    <xf numFmtId="0" fontId="12" fillId="0" borderId="37" xfId="1" applyFont="1" applyBorder="1"/>
    <xf numFmtId="1" fontId="12" fillId="0" borderId="20" xfId="1" applyNumberFormat="1" applyFont="1" applyBorder="1"/>
    <xf numFmtId="164" fontId="6" fillId="0" borderId="23" xfId="1" applyNumberFormat="1" applyFont="1" applyBorder="1"/>
    <xf numFmtId="0" fontId="10" fillId="0" borderId="23" xfId="1" applyFont="1" applyBorder="1"/>
    <xf numFmtId="0" fontId="6" fillId="0" borderId="31" xfId="1" applyFont="1" applyBorder="1"/>
    <xf numFmtId="1" fontId="9" fillId="0" borderId="32" xfId="1" applyNumberFormat="1" applyFont="1" applyBorder="1"/>
    <xf numFmtId="0" fontId="6" fillId="0" borderId="32" xfId="1" applyFont="1" applyBorder="1" applyAlignment="1">
      <alignment horizontal="center"/>
    </xf>
    <xf numFmtId="164" fontId="6" fillId="0" borderId="34" xfId="1" applyNumberFormat="1" applyFont="1" applyBorder="1"/>
    <xf numFmtId="0" fontId="11" fillId="0" borderId="35" xfId="1" applyFont="1" applyBorder="1"/>
    <xf numFmtId="0" fontId="6" fillId="0" borderId="39" xfId="1" applyFont="1" applyBorder="1"/>
    <xf numFmtId="1" fontId="13" fillId="0" borderId="18" xfId="1" applyNumberFormat="1" applyFont="1" applyBorder="1"/>
    <xf numFmtId="0" fontId="13" fillId="0" borderId="23" xfId="1" applyFont="1" applyBorder="1"/>
    <xf numFmtId="0" fontId="11" fillId="0" borderId="40" xfId="1" applyFont="1" applyBorder="1"/>
    <xf numFmtId="0" fontId="6" fillId="0" borderId="27" xfId="1" applyFont="1" applyBorder="1"/>
    <xf numFmtId="1" fontId="12" fillId="0" borderId="28" xfId="1" applyNumberFormat="1" applyFont="1" applyBorder="1"/>
    <xf numFmtId="0" fontId="6" fillId="0" borderId="41" xfId="1" applyFont="1" applyBorder="1"/>
    <xf numFmtId="164" fontId="6" fillId="0" borderId="32" xfId="1" applyNumberFormat="1" applyFont="1" applyBorder="1"/>
    <xf numFmtId="0" fontId="11" fillId="0" borderId="42" xfId="1" applyFont="1" applyBorder="1"/>
    <xf numFmtId="1" fontId="9" fillId="0" borderId="0" xfId="1" applyNumberFormat="1" applyFont="1"/>
    <xf numFmtId="0" fontId="9" fillId="0" borderId="0" xfId="1" applyFont="1"/>
    <xf numFmtId="0" fontId="15" fillId="0" borderId="0" xfId="1" applyFont="1" applyAlignment="1">
      <alignment horizontal="center"/>
    </xf>
    <xf numFmtId="0" fontId="15" fillId="0" borderId="0" xfId="1" applyFont="1"/>
    <xf numFmtId="0" fontId="6" fillId="3" borderId="0" xfId="1" applyFont="1" applyFill="1"/>
    <xf numFmtId="0" fontId="9" fillId="2" borderId="16" xfId="1" applyFont="1" applyFill="1" applyBorder="1" applyAlignment="1">
      <alignment horizontal="center" vertical="center" wrapText="1"/>
    </xf>
    <xf numFmtId="1" fontId="9" fillId="0" borderId="9" xfId="1" applyNumberFormat="1" applyFont="1" applyBorder="1"/>
    <xf numFmtId="0" fontId="6" fillId="0" borderId="9" xfId="1" applyFont="1" applyBorder="1" applyAlignment="1">
      <alignment horizontal="center"/>
    </xf>
    <xf numFmtId="0" fontId="6" fillId="0" borderId="9" xfId="1" applyFont="1" applyBorder="1"/>
    <xf numFmtId="1" fontId="11" fillId="0" borderId="5" xfId="1" applyNumberFormat="1" applyFont="1" applyBorder="1"/>
    <xf numFmtId="1" fontId="12" fillId="0" borderId="6" xfId="1" applyNumberFormat="1" applyFont="1" applyBorder="1"/>
    <xf numFmtId="1" fontId="13" fillId="0" borderId="43" xfId="1" applyNumberFormat="1" applyFont="1" applyBorder="1"/>
    <xf numFmtId="164" fontId="6" fillId="0" borderId="44" xfId="1" applyNumberFormat="1" applyFont="1" applyBorder="1"/>
    <xf numFmtId="1" fontId="14" fillId="0" borderId="6" xfId="1" applyNumberFormat="1" applyFont="1" applyBorder="1"/>
    <xf numFmtId="1" fontId="6" fillId="0" borderId="22" xfId="1" applyNumberFormat="1" applyFont="1" applyBorder="1"/>
    <xf numFmtId="0" fontId="13" fillId="0" borderId="45" xfId="1" applyFont="1" applyBorder="1"/>
    <xf numFmtId="164" fontId="6" fillId="0" borderId="46" xfId="1" applyNumberFormat="1" applyFont="1" applyBorder="1"/>
    <xf numFmtId="0" fontId="11" fillId="0" borderId="45" xfId="1" applyFont="1" applyBorder="1"/>
    <xf numFmtId="0" fontId="12" fillId="0" borderId="47" xfId="1" applyFont="1" applyBorder="1"/>
    <xf numFmtId="0" fontId="6" fillId="0" borderId="48" xfId="1" applyFont="1" applyBorder="1"/>
    <xf numFmtId="0" fontId="11" fillId="0" borderId="49" xfId="1" applyFont="1" applyBorder="1"/>
    <xf numFmtId="164" fontId="6" fillId="0" borderId="47" xfId="1" applyNumberFormat="1" applyFont="1" applyBorder="1"/>
    <xf numFmtId="1" fontId="6" fillId="0" borderId="31" xfId="1" applyNumberFormat="1" applyFont="1" applyBorder="1"/>
    <xf numFmtId="164" fontId="6" fillId="0" borderId="38" xfId="1" applyNumberFormat="1" applyFont="1" applyBorder="1"/>
    <xf numFmtId="0" fontId="11" fillId="0" borderId="50" xfId="1" applyFont="1" applyBorder="1"/>
    <xf numFmtId="0" fontId="12" fillId="0" borderId="51" xfId="1" applyFont="1" applyBorder="1"/>
    <xf numFmtId="0" fontId="12" fillId="0" borderId="32" xfId="1" applyFont="1" applyBorder="1"/>
    <xf numFmtId="164" fontId="4" fillId="0" borderId="24" xfId="1" applyNumberFormat="1" applyFont="1" applyBorder="1"/>
    <xf numFmtId="0" fontId="14" fillId="0" borderId="24" xfId="1" applyFont="1" applyBorder="1"/>
    <xf numFmtId="0" fontId="16" fillId="0" borderId="45" xfId="1" applyFont="1" applyBorder="1"/>
    <xf numFmtId="164" fontId="4" fillId="0" borderId="46" xfId="1" applyNumberFormat="1" applyFont="1" applyBorder="1"/>
    <xf numFmtId="0" fontId="12" fillId="0" borderId="52" xfId="1" applyFont="1" applyBorder="1"/>
    <xf numFmtId="164" fontId="4" fillId="0" borderId="19" xfId="1" applyNumberFormat="1" applyFont="1" applyBorder="1"/>
    <xf numFmtId="164" fontId="1" fillId="0" borderId="19" xfId="1" applyNumberFormat="1" applyFont="1" applyBorder="1"/>
    <xf numFmtId="0" fontId="2" fillId="0" borderId="0" xfId="1" applyFont="1"/>
    <xf numFmtId="2" fontId="6" fillId="0" borderId="0" xfId="1" applyNumberFormat="1" applyFont="1"/>
    <xf numFmtId="0" fontId="11" fillId="0" borderId="53" xfId="1" applyFont="1" applyBorder="1"/>
    <xf numFmtId="1" fontId="9" fillId="0" borderId="17" xfId="1" applyNumberFormat="1" applyFont="1" applyBorder="1"/>
    <xf numFmtId="1" fontId="2" fillId="0" borderId="22" xfId="1" applyNumberFormat="1" applyFont="1" applyBorder="1"/>
    <xf numFmtId="1" fontId="6" fillId="0" borderId="11" xfId="1" applyNumberFormat="1" applyFont="1" applyBorder="1"/>
    <xf numFmtId="0" fontId="6" fillId="0" borderId="54" xfId="1" applyFont="1" applyBorder="1" applyAlignment="1">
      <alignment horizontal="center"/>
    </xf>
    <xf numFmtId="0" fontId="6" fillId="0" borderId="54" xfId="1" applyFont="1" applyBorder="1"/>
    <xf numFmtId="164" fontId="6" fillId="0" borderId="33" xfId="1" applyNumberFormat="1" applyFont="1" applyBorder="1"/>
    <xf numFmtId="164" fontId="6" fillId="0" borderId="19" xfId="1" applyNumberFormat="1" applyFont="1" applyBorder="1"/>
    <xf numFmtId="1" fontId="11" fillId="0" borderId="45" xfId="1" applyNumberFormat="1" applyFont="1" applyBorder="1"/>
    <xf numFmtId="0" fontId="14" fillId="0" borderId="29" xfId="1" applyFont="1" applyBorder="1"/>
    <xf numFmtId="164" fontId="4" fillId="0" borderId="38" xfId="1" applyNumberFormat="1" applyFont="1" applyBorder="1"/>
    <xf numFmtId="0" fontId="13" fillId="0" borderId="53" xfId="1" applyFont="1" applyBorder="1"/>
    <xf numFmtId="0" fontId="14" fillId="0" borderId="54" xfId="1" applyFont="1" applyBorder="1"/>
    <xf numFmtId="0" fontId="14" fillId="0" borderId="32" xfId="1" applyFont="1" applyBorder="1"/>
    <xf numFmtId="1" fontId="2" fillId="0" borderId="0" xfId="1" applyNumberFormat="1" applyFont="1"/>
    <xf numFmtId="1" fontId="6" fillId="0" borderId="56" xfId="1" applyNumberFormat="1" applyFont="1" applyBorder="1"/>
    <xf numFmtId="0" fontId="6" fillId="0" borderId="27" xfId="1" applyFont="1" applyBorder="1" applyAlignment="1">
      <alignment horizontal="center"/>
    </xf>
    <xf numFmtId="1" fontId="14" fillId="0" borderId="0" xfId="1" applyNumberFormat="1" applyFont="1"/>
    <xf numFmtId="0" fontId="6" fillId="0" borderId="38" xfId="1" applyFont="1" applyBorder="1"/>
    <xf numFmtId="1" fontId="14" fillId="3" borderId="0" xfId="1" applyNumberFormat="1" applyFont="1" applyFill="1"/>
    <xf numFmtId="0" fontId="13" fillId="0" borderId="43" xfId="1" applyFont="1" applyBorder="1"/>
    <xf numFmtId="0" fontId="12" fillId="0" borderId="54" xfId="1" applyFont="1" applyBorder="1"/>
    <xf numFmtId="0" fontId="12" fillId="0" borderId="32" xfId="1" applyFont="1" applyFill="1" applyBorder="1"/>
    <xf numFmtId="1" fontId="12" fillId="0" borderId="6" xfId="1" applyNumberFormat="1" applyFont="1" applyFill="1" applyBorder="1"/>
    <xf numFmtId="0" fontId="3" fillId="0" borderId="17" xfId="1" applyFont="1" applyBorder="1"/>
    <xf numFmtId="0" fontId="3" fillId="0" borderId="6" xfId="2" applyFont="1" applyBorder="1" applyAlignment="1">
      <alignment wrapText="1"/>
    </xf>
    <xf numFmtId="0" fontId="6" fillId="0" borderId="7" xfId="1" applyFont="1" applyBorder="1" applyAlignment="1">
      <alignment horizontal="center"/>
    </xf>
    <xf numFmtId="0" fontId="9" fillId="0" borderId="17" xfId="1" applyFont="1" applyBorder="1" applyAlignment="1">
      <alignment horizontal="left" wrapText="1"/>
    </xf>
    <xf numFmtId="0" fontId="11" fillId="0" borderId="43" xfId="1" applyFont="1" applyBorder="1"/>
    <xf numFmtId="0" fontId="6" fillId="0" borderId="22" xfId="1" applyFont="1" applyFill="1" applyBorder="1" applyAlignment="1">
      <alignment horizontal="right"/>
    </xf>
    <xf numFmtId="0" fontId="6" fillId="0" borderId="1" xfId="1" applyFont="1" applyBorder="1"/>
    <xf numFmtId="0" fontId="17" fillId="0" borderId="9" xfId="1" applyFont="1" applyBorder="1"/>
    <xf numFmtId="0" fontId="3" fillId="0" borderId="14" xfId="2" applyFont="1" applyBorder="1" applyAlignment="1">
      <alignment wrapText="1"/>
    </xf>
    <xf numFmtId="0" fontId="6" fillId="0" borderId="14" xfId="1" applyFont="1" applyBorder="1" applyAlignment="1">
      <alignment horizontal="center"/>
    </xf>
    <xf numFmtId="0" fontId="6" fillId="0" borderId="14" xfId="1" applyFont="1" applyBorder="1"/>
    <xf numFmtId="0" fontId="9" fillId="0" borderId="9" xfId="1" applyFont="1" applyBorder="1"/>
    <xf numFmtId="0" fontId="6" fillId="0" borderId="7" xfId="1" applyFont="1" applyBorder="1"/>
    <xf numFmtId="0" fontId="12" fillId="0" borderId="5" xfId="1" applyFont="1" applyBorder="1"/>
    <xf numFmtId="0" fontId="17" fillId="0" borderId="57" xfId="1" applyFont="1" applyBorder="1"/>
    <xf numFmtId="0" fontId="9" fillId="0" borderId="15" xfId="1" applyFont="1" applyBorder="1"/>
    <xf numFmtId="0" fontId="6" fillId="0" borderId="55" xfId="1" applyFont="1" applyBorder="1" applyAlignment="1">
      <alignment horizontal="center"/>
    </xf>
    <xf numFmtId="0" fontId="6" fillId="0" borderId="58" xfId="1" applyFont="1" applyBorder="1"/>
    <xf numFmtId="0" fontId="6" fillId="0" borderId="44" xfId="1" applyFont="1" applyBorder="1"/>
    <xf numFmtId="0" fontId="12" fillId="0" borderId="18" xfId="1" applyFont="1" applyBorder="1"/>
    <xf numFmtId="0" fontId="17" fillId="0" borderId="18" xfId="1" applyFont="1" applyBorder="1"/>
    <xf numFmtId="0" fontId="17" fillId="0" borderId="59" xfId="1" applyFont="1" applyBorder="1"/>
    <xf numFmtId="0" fontId="6" fillId="0" borderId="47" xfId="1" applyFont="1" applyBorder="1"/>
    <xf numFmtId="0" fontId="12" fillId="0" borderId="27" xfId="1" applyFont="1" applyBorder="1"/>
    <xf numFmtId="0" fontId="17" fillId="0" borderId="23" xfId="1" applyFont="1" applyBorder="1"/>
    <xf numFmtId="0" fontId="6" fillId="0" borderId="46" xfId="1" applyFont="1" applyBorder="1"/>
    <xf numFmtId="0" fontId="6" fillId="0" borderId="52" xfId="1" applyFont="1" applyBorder="1"/>
    <xf numFmtId="1" fontId="12" fillId="0" borderId="60" xfId="1" applyNumberFormat="1" applyFont="1" applyBorder="1"/>
    <xf numFmtId="0" fontId="6" fillId="0" borderId="54" xfId="1" applyFont="1" applyFill="1" applyBorder="1"/>
    <xf numFmtId="0" fontId="6" fillId="0" borderId="54" xfId="1" applyFont="1" applyFill="1" applyBorder="1" applyAlignment="1">
      <alignment horizontal="center"/>
    </xf>
    <xf numFmtId="0" fontId="18" fillId="0" borderId="1" xfId="1" applyFont="1" applyBorder="1"/>
    <xf numFmtId="0" fontId="9" fillId="0" borderId="17" xfId="1" applyFont="1" applyBorder="1"/>
    <xf numFmtId="0" fontId="6" fillId="0" borderId="20" xfId="1" applyFont="1" applyBorder="1"/>
    <xf numFmtId="0" fontId="6" fillId="0" borderId="25" xfId="1" applyFont="1" applyBorder="1"/>
    <xf numFmtId="0" fontId="6" fillId="0" borderId="61" xfId="1" applyFont="1" applyBorder="1"/>
    <xf numFmtId="0" fontId="6" fillId="0" borderId="23" xfId="1" applyFont="1" applyFill="1" applyBorder="1"/>
    <xf numFmtId="0" fontId="10" fillId="0" borderId="25" xfId="1" applyFont="1" applyBorder="1"/>
    <xf numFmtId="1" fontId="12" fillId="0" borderId="61" xfId="1" applyNumberFormat="1" applyFont="1" applyBorder="1"/>
    <xf numFmtId="0" fontId="6" fillId="0" borderId="63" xfId="1" applyFont="1" applyBorder="1"/>
    <xf numFmtId="0" fontId="6" fillId="0" borderId="62" xfId="1" applyFont="1" applyBorder="1"/>
    <xf numFmtId="0" fontId="10" fillId="0" borderId="14" xfId="1" applyFont="1" applyBorder="1"/>
    <xf numFmtId="1" fontId="10" fillId="0" borderId="61" xfId="1" applyNumberFormat="1" applyFont="1" applyBorder="1"/>
    <xf numFmtId="0" fontId="9" fillId="0" borderId="56" xfId="1" applyFont="1" applyBorder="1"/>
    <xf numFmtId="0" fontId="6" fillId="0" borderId="64" xfId="1" applyFont="1" applyBorder="1"/>
    <xf numFmtId="0" fontId="10" fillId="0" borderId="27" xfId="1" applyFont="1" applyBorder="1"/>
    <xf numFmtId="1" fontId="10" fillId="0" borderId="65" xfId="1" applyNumberFormat="1" applyFont="1" applyBorder="1"/>
    <xf numFmtId="0" fontId="6" fillId="0" borderId="66" xfId="1" applyFont="1" applyBorder="1"/>
    <xf numFmtId="0" fontId="10" fillId="0" borderId="29" xfId="1" applyFont="1" applyBorder="1"/>
    <xf numFmtId="1" fontId="10" fillId="0" borderId="25" xfId="1" applyNumberFormat="1" applyFont="1" applyBorder="1"/>
    <xf numFmtId="0" fontId="10" fillId="0" borderId="28" xfId="1" applyFont="1" applyBorder="1"/>
    <xf numFmtId="0" fontId="9" fillId="0" borderId="18" xfId="1" applyFont="1" applyBorder="1"/>
    <xf numFmtId="0" fontId="4" fillId="0" borderId="23" xfId="1" applyFont="1" applyBorder="1"/>
    <xf numFmtId="0" fontId="6" fillId="0" borderId="34" xfId="1" applyFont="1" applyBorder="1"/>
    <xf numFmtId="0" fontId="6" fillId="0" borderId="67" xfId="1" applyFont="1" applyBorder="1"/>
    <xf numFmtId="0" fontId="18" fillId="0" borderId="14" xfId="1" applyFont="1" applyBorder="1"/>
    <xf numFmtId="0" fontId="6" fillId="0" borderId="18" xfId="1" applyFont="1" applyFill="1" applyBorder="1" applyAlignment="1">
      <alignment horizontal="center"/>
    </xf>
    <xf numFmtId="0" fontId="18" fillId="0" borderId="54" xfId="1" applyFont="1" applyBorder="1"/>
    <xf numFmtId="0" fontId="6" fillId="0" borderId="32" xfId="1" applyFont="1" applyFill="1" applyBorder="1" applyAlignment="1">
      <alignment horizontal="center"/>
    </xf>
    <xf numFmtId="0" fontId="12" fillId="0" borderId="29" xfId="1" applyFont="1" applyBorder="1"/>
    <xf numFmtId="0" fontId="6" fillId="3" borderId="6" xfId="1" applyFont="1" applyFill="1" applyBorder="1"/>
    <xf numFmtId="0" fontId="9" fillId="3" borderId="9" xfId="1" applyFont="1" applyFill="1" applyBorder="1"/>
    <xf numFmtId="0" fontId="6" fillId="3" borderId="9" xfId="1" applyFont="1" applyFill="1" applyBorder="1" applyAlignment="1">
      <alignment horizontal="center"/>
    </xf>
    <xf numFmtId="0" fontId="6" fillId="3" borderId="9" xfId="1" applyFont="1" applyFill="1" applyBorder="1"/>
    <xf numFmtId="0" fontId="12" fillId="3" borderId="9" xfId="1" applyFont="1" applyFill="1" applyBorder="1"/>
    <xf numFmtId="1" fontId="12" fillId="3" borderId="34" xfId="1" applyNumberFormat="1" applyFont="1" applyFill="1" applyBorder="1"/>
    <xf numFmtId="0" fontId="12" fillId="3" borderId="0" xfId="1" applyFont="1" applyFill="1"/>
    <xf numFmtId="1" fontId="12" fillId="3" borderId="0" xfId="1" applyNumberFormat="1" applyFont="1" applyFill="1"/>
    <xf numFmtId="0" fontId="4" fillId="0" borderId="20" xfId="1" applyFont="1" applyBorder="1"/>
    <xf numFmtId="0" fontId="4" fillId="0" borderId="25" xfId="1" applyFont="1" applyBorder="1"/>
    <xf numFmtId="0" fontId="6" fillId="0" borderId="68" xfId="1" applyFont="1" applyBorder="1"/>
    <xf numFmtId="0" fontId="12" fillId="0" borderId="60" xfId="1" applyFont="1" applyBorder="1"/>
    <xf numFmtId="0" fontId="9" fillId="0" borderId="27" xfId="1" applyFont="1" applyBorder="1"/>
    <xf numFmtId="0" fontId="12" fillId="0" borderId="25" xfId="1" applyFont="1" applyBorder="1"/>
    <xf numFmtId="0" fontId="12" fillId="0" borderId="34" xfId="1" applyFont="1" applyBorder="1"/>
    <xf numFmtId="0" fontId="6" fillId="3" borderId="23" xfId="1" applyFont="1" applyFill="1" applyBorder="1" applyAlignment="1">
      <alignment horizontal="left" vertical="center"/>
    </xf>
    <xf numFmtId="0" fontId="12" fillId="0" borderId="28" xfId="1" applyFont="1" applyBorder="1"/>
    <xf numFmtId="0" fontId="4" fillId="0" borderId="18" xfId="1" applyFont="1" applyBorder="1"/>
    <xf numFmtId="0" fontId="6" fillId="0" borderId="23" xfId="1" applyFont="1" applyFill="1" applyBorder="1" applyAlignment="1">
      <alignment horizontal="center"/>
    </xf>
    <xf numFmtId="0" fontId="12" fillId="0" borderId="20" xfId="1" applyFont="1" applyBorder="1"/>
    <xf numFmtId="0" fontId="6" fillId="3" borderId="17" xfId="1" applyFont="1" applyFill="1" applyBorder="1"/>
    <xf numFmtId="0" fontId="9" fillId="3" borderId="18" xfId="1" applyFont="1" applyFill="1" applyBorder="1"/>
    <xf numFmtId="0" fontId="6" fillId="3" borderId="18" xfId="1" applyFont="1" applyFill="1" applyBorder="1" applyAlignment="1">
      <alignment horizontal="center"/>
    </xf>
    <xf numFmtId="0" fontId="6" fillId="3" borderId="52" xfId="1" applyFont="1" applyFill="1" applyBorder="1"/>
    <xf numFmtId="0" fontId="6" fillId="3" borderId="32" xfId="1" applyFont="1" applyFill="1" applyBorder="1"/>
    <xf numFmtId="0" fontId="12" fillId="3" borderId="54" xfId="1" applyFont="1" applyFill="1" applyBorder="1"/>
    <xf numFmtId="0" fontId="12" fillId="3" borderId="60" xfId="1" applyFont="1" applyFill="1" applyBorder="1"/>
    <xf numFmtId="0" fontId="9" fillId="0" borderId="32" xfId="1" applyFont="1" applyBorder="1"/>
    <xf numFmtId="0" fontId="6" fillId="0" borderId="56" xfId="1" applyFont="1" applyBorder="1"/>
    <xf numFmtId="0" fontId="9" fillId="2" borderId="8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6" fillId="3" borderId="39" xfId="1" applyFont="1" applyFill="1" applyBorder="1"/>
    <xf numFmtId="0" fontId="9" fillId="3" borderId="56" xfId="1" applyFont="1" applyFill="1" applyBorder="1"/>
    <xf numFmtId="0" fontId="6" fillId="3" borderId="39" xfId="1" applyFont="1" applyFill="1" applyBorder="1" applyAlignment="1">
      <alignment horizontal="center"/>
    </xf>
    <xf numFmtId="0" fontId="6" fillId="3" borderId="5" xfId="1" applyFont="1" applyFill="1" applyBorder="1"/>
    <xf numFmtId="0" fontId="6" fillId="3" borderId="24" xfId="1" applyFont="1" applyFill="1" applyBorder="1"/>
    <xf numFmtId="0" fontId="6" fillId="3" borderId="22" xfId="1" applyFont="1" applyFill="1" applyBorder="1"/>
    <xf numFmtId="0" fontId="6" fillId="3" borderId="63" xfId="1" applyFont="1" applyFill="1" applyBorder="1"/>
    <xf numFmtId="0" fontId="6" fillId="3" borderId="30" xfId="1" applyFont="1" applyFill="1" applyBorder="1"/>
    <xf numFmtId="0" fontId="6" fillId="0" borderId="30" xfId="1" applyFont="1" applyBorder="1"/>
    <xf numFmtId="0" fontId="9" fillId="0" borderId="23" xfId="1" applyFont="1" applyBorder="1"/>
    <xf numFmtId="164" fontId="6" fillId="0" borderId="23" xfId="1" applyNumberFormat="1" applyFont="1" applyFill="1" applyBorder="1"/>
    <xf numFmtId="0" fontId="12" fillId="0" borderId="23" xfId="1" applyFont="1" applyFill="1" applyBorder="1"/>
    <xf numFmtId="1" fontId="12" fillId="0" borderId="25" xfId="1" applyNumberFormat="1" applyFont="1" applyFill="1" applyBorder="1"/>
    <xf numFmtId="0" fontId="17" fillId="0" borderId="26" xfId="1" applyFont="1" applyFill="1" applyBorder="1"/>
    <xf numFmtId="164" fontId="6" fillId="0" borderId="24" xfId="1" applyNumberFormat="1" applyFont="1" applyFill="1" applyBorder="1"/>
    <xf numFmtId="0" fontId="11" fillId="0" borderId="45" xfId="1" applyFont="1" applyFill="1" applyBorder="1"/>
    <xf numFmtId="164" fontId="6" fillId="0" borderId="46" xfId="1" applyNumberFormat="1" applyFont="1" applyFill="1" applyBorder="1"/>
    <xf numFmtId="0" fontId="12" fillId="0" borderId="29" xfId="1" applyFont="1" applyFill="1" applyBorder="1"/>
    <xf numFmtId="1" fontId="10" fillId="0" borderId="46" xfId="1" applyNumberFormat="1" applyFont="1" applyFill="1" applyBorder="1"/>
    <xf numFmtId="0" fontId="12" fillId="0" borderId="27" xfId="1" applyFont="1" applyFill="1" applyBorder="1"/>
    <xf numFmtId="164" fontId="1" fillId="0" borderId="19" xfId="1" applyNumberFormat="1" applyFont="1" applyFill="1" applyBorder="1"/>
    <xf numFmtId="1" fontId="11" fillId="0" borderId="43" xfId="1" applyNumberFormat="1" applyFont="1" applyFill="1" applyBorder="1"/>
    <xf numFmtId="0" fontId="12" fillId="0" borderId="18" xfId="1" applyFont="1" applyFill="1" applyBorder="1"/>
    <xf numFmtId="0" fontId="12" fillId="0" borderId="24" xfId="1" applyFont="1" applyFill="1" applyBorder="1"/>
    <xf numFmtId="0" fontId="17" fillId="0" borderId="45" xfId="1" applyFont="1" applyFill="1" applyBorder="1"/>
    <xf numFmtId="0" fontId="6" fillId="0" borderId="24" xfId="1" applyFont="1" applyFill="1" applyBorder="1"/>
    <xf numFmtId="164" fontId="6" fillId="0" borderId="19" xfId="1" applyNumberFormat="1" applyFont="1" applyFill="1" applyBorder="1"/>
    <xf numFmtId="0" fontId="12" fillId="0" borderId="19" xfId="1" applyFont="1" applyFill="1" applyBorder="1"/>
    <xf numFmtId="1" fontId="17" fillId="0" borderId="43" xfId="1" applyNumberFormat="1" applyFont="1" applyFill="1" applyBorder="1"/>
    <xf numFmtId="0" fontId="12" fillId="0" borderId="54" xfId="1" applyFont="1" applyFill="1" applyBorder="1"/>
    <xf numFmtId="0" fontId="6" fillId="0" borderId="51" xfId="1" applyFont="1" applyFill="1" applyBorder="1"/>
    <xf numFmtId="0" fontId="12" fillId="0" borderId="51" xfId="1" applyFont="1" applyFill="1" applyBorder="1"/>
    <xf numFmtId="0" fontId="17" fillId="0" borderId="54" xfId="1" applyFont="1" applyFill="1" applyBorder="1"/>
    <xf numFmtId="1" fontId="12" fillId="0" borderId="60" xfId="1" applyNumberFormat="1" applyFont="1" applyFill="1" applyBorder="1"/>
    <xf numFmtId="0" fontId="6" fillId="0" borderId="4" xfId="1" applyFont="1" applyFill="1" applyBorder="1"/>
    <xf numFmtId="0" fontId="12" fillId="0" borderId="4" xfId="1" applyFont="1" applyFill="1" applyBorder="1"/>
    <xf numFmtId="0" fontId="12" fillId="0" borderId="55" xfId="1" applyFont="1" applyFill="1" applyBorder="1"/>
    <xf numFmtId="0" fontId="10" fillId="0" borderId="55" xfId="1" applyFont="1" applyFill="1" applyBorder="1"/>
    <xf numFmtId="0" fontId="6" fillId="0" borderId="62" xfId="1" applyFont="1" applyFill="1" applyBorder="1"/>
    <xf numFmtId="0" fontId="6" fillId="0" borderId="14" xfId="1" applyFont="1" applyFill="1" applyBorder="1"/>
    <xf numFmtId="0" fontId="12" fillId="0" borderId="14" xfId="1" applyFont="1" applyFill="1" applyBorder="1"/>
    <xf numFmtId="1" fontId="12" fillId="0" borderId="34" xfId="1" applyNumberFormat="1" applyFont="1" applyFill="1" applyBorder="1"/>
    <xf numFmtId="0" fontId="10" fillId="0" borderId="54" xfId="1" applyFont="1" applyFill="1" applyBorder="1"/>
    <xf numFmtId="0" fontId="10" fillId="0" borderId="33" xfId="1" applyFont="1" applyFill="1" applyBorder="1"/>
    <xf numFmtId="1" fontId="10" fillId="0" borderId="60" xfId="1" applyNumberFormat="1" applyFont="1" applyFill="1" applyBorder="1"/>
    <xf numFmtId="0" fontId="6" fillId="0" borderId="52" xfId="1" applyFont="1" applyFill="1" applyBorder="1"/>
    <xf numFmtId="0" fontId="10" fillId="0" borderId="32" xfId="1" applyFont="1" applyFill="1" applyBorder="1"/>
    <xf numFmtId="0" fontId="10" fillId="0" borderId="34" xfId="1" applyFont="1" applyFill="1" applyBorder="1"/>
    <xf numFmtId="0" fontId="6" fillId="0" borderId="47" xfId="1" applyFont="1" applyFill="1" applyBorder="1"/>
    <xf numFmtId="0" fontId="6" fillId="0" borderId="25" xfId="1" applyFont="1" applyFill="1" applyBorder="1"/>
    <xf numFmtId="0" fontId="6" fillId="0" borderId="18" xfId="1" applyFont="1" applyFill="1" applyBorder="1"/>
    <xf numFmtId="0" fontId="18" fillId="0" borderId="18" xfId="1" applyFont="1" applyFill="1" applyBorder="1"/>
    <xf numFmtId="0" fontId="6" fillId="0" borderId="32" xfId="1" applyFont="1" applyFill="1" applyBorder="1"/>
    <xf numFmtId="0" fontId="6" fillId="0" borderId="0" xfId="1" applyFont="1" applyFill="1" applyBorder="1"/>
    <xf numFmtId="0" fontId="12" fillId="0" borderId="28" xfId="1" applyFont="1" applyFill="1" applyBorder="1"/>
    <xf numFmtId="0" fontId="12" fillId="0" borderId="25" xfId="1" applyFont="1" applyFill="1" applyBorder="1"/>
    <xf numFmtId="0" fontId="12" fillId="0" borderId="34" xfId="1" applyFont="1" applyFill="1" applyBorder="1"/>
    <xf numFmtId="0" fontId="6" fillId="0" borderId="58" xfId="1" applyFont="1" applyFill="1" applyBorder="1"/>
    <xf numFmtId="0" fontId="12" fillId="0" borderId="20" xfId="1" applyFont="1" applyFill="1" applyBorder="1"/>
    <xf numFmtId="0" fontId="12" fillId="0" borderId="58" xfId="1" applyFont="1" applyFill="1" applyBorder="1"/>
    <xf numFmtId="0" fontId="6" fillId="0" borderId="64" xfId="1" applyFont="1" applyFill="1" applyBorder="1"/>
    <xf numFmtId="0" fontId="12" fillId="0" borderId="64" xfId="1" applyFont="1" applyFill="1" applyBorder="1"/>
    <xf numFmtId="0" fontId="6" fillId="0" borderId="5" xfId="1" applyFont="1" applyFill="1" applyBorder="1"/>
    <xf numFmtId="0" fontId="6" fillId="0" borderId="13" xfId="1" applyFont="1" applyFill="1" applyBorder="1"/>
    <xf numFmtId="0" fontId="6" fillId="0" borderId="16" xfId="1" applyFont="1" applyFill="1" applyBorder="1"/>
    <xf numFmtId="0" fontId="6" fillId="0" borderId="1" xfId="1" applyFont="1" applyFill="1" applyBorder="1"/>
    <xf numFmtId="0" fontId="6" fillId="0" borderId="8" xfId="1" applyFont="1" applyFill="1" applyBorder="1"/>
    <xf numFmtId="0" fontId="12" fillId="0" borderId="5" xfId="1" applyFont="1" applyFill="1" applyBorder="1"/>
    <xf numFmtId="0" fontId="12" fillId="0" borderId="69" xfId="1" applyFont="1" applyFill="1" applyBorder="1"/>
    <xf numFmtId="0" fontId="6" fillId="0" borderId="35" xfId="1" applyFont="1" applyFill="1" applyBorder="1"/>
    <xf numFmtId="0" fontId="12" fillId="0" borderId="70" xfId="1" applyFont="1" applyFill="1" applyBorder="1"/>
    <xf numFmtId="0" fontId="17" fillId="0" borderId="0" xfId="1" applyFont="1"/>
    <xf numFmtId="0" fontId="12" fillId="2" borderId="2" xfId="1" applyFont="1" applyFill="1" applyBorder="1" applyAlignment="1">
      <alignment horizontal="center" vertical="center" wrapText="1"/>
    </xf>
    <xf numFmtId="0" fontId="12" fillId="0" borderId="13" xfId="1" applyFont="1" applyBorder="1"/>
    <xf numFmtId="0" fontId="12" fillId="0" borderId="19" xfId="1" applyFont="1" applyBorder="1"/>
    <xf numFmtId="0" fontId="12" fillId="0" borderId="36" xfId="1" applyFont="1" applyBorder="1"/>
    <xf numFmtId="0" fontId="12" fillId="0" borderId="38" xfId="1" applyFont="1" applyBorder="1"/>
    <xf numFmtId="0" fontId="12" fillId="0" borderId="39" xfId="1" applyFont="1" applyBorder="1"/>
    <xf numFmtId="0" fontId="21" fillId="0" borderId="0" xfId="1" applyFont="1"/>
    <xf numFmtId="0" fontId="14" fillId="0" borderId="19" xfId="1" applyFont="1" applyBorder="1"/>
    <xf numFmtId="0" fontId="12" fillId="2" borderId="5" xfId="1" applyFont="1" applyFill="1" applyBorder="1" applyAlignment="1">
      <alignment horizontal="center" vertical="center" wrapText="1"/>
    </xf>
    <xf numFmtId="0" fontId="12" fillId="0" borderId="58" xfId="1" applyFont="1" applyBorder="1"/>
    <xf numFmtId="0" fontId="12" fillId="0" borderId="62" xfId="1" applyFont="1" applyFill="1" applyBorder="1"/>
    <xf numFmtId="0" fontId="12" fillId="0" borderId="62" xfId="1" applyFont="1" applyBorder="1"/>
    <xf numFmtId="0" fontId="12" fillId="0" borderId="64" xfId="1" applyFont="1" applyBorder="1"/>
    <xf numFmtId="0" fontId="12" fillId="0" borderId="66" xfId="1" applyFont="1" applyBorder="1"/>
    <xf numFmtId="0" fontId="12" fillId="0" borderId="52" xfId="1" applyFont="1" applyFill="1" applyBorder="1"/>
    <xf numFmtId="0" fontId="12" fillId="0" borderId="47" xfId="1" applyFont="1" applyFill="1" applyBorder="1"/>
    <xf numFmtId="0" fontId="12" fillId="3" borderId="52" xfId="1" applyFont="1" applyFill="1" applyBorder="1"/>
    <xf numFmtId="0" fontId="12" fillId="2" borderId="36" xfId="1" applyFont="1" applyFill="1" applyBorder="1" applyAlignment="1">
      <alignment horizontal="center" vertical="center" wrapText="1"/>
    </xf>
    <xf numFmtId="0" fontId="12" fillId="3" borderId="5" xfId="1" applyFont="1" applyFill="1" applyBorder="1"/>
    <xf numFmtId="0" fontId="12" fillId="0" borderId="42" xfId="1" applyFont="1" applyFill="1" applyBorder="1"/>
    <xf numFmtId="1" fontId="12" fillId="0" borderId="59" xfId="1" applyNumberFormat="1" applyFont="1" applyFill="1" applyBorder="1"/>
    <xf numFmtId="0" fontId="18" fillId="0" borderId="41" xfId="1" applyFont="1" applyBorder="1"/>
    <xf numFmtId="0" fontId="12" fillId="0" borderId="69" xfId="1" applyFont="1" applyBorder="1"/>
    <xf numFmtId="0" fontId="18" fillId="0" borderId="18" xfId="1" applyFont="1" applyBorder="1"/>
    <xf numFmtId="0" fontId="6" fillId="0" borderId="0" xfId="1" applyFont="1" applyBorder="1"/>
    <xf numFmtId="0" fontId="12" fillId="0" borderId="65" xfId="1" applyFont="1" applyBorder="1"/>
    <xf numFmtId="0" fontId="10" fillId="0" borderId="65" xfId="1" applyFont="1" applyBorder="1"/>
    <xf numFmtId="0" fontId="10" fillId="0" borderId="20" xfId="1" applyFont="1" applyFill="1" applyBorder="1"/>
    <xf numFmtId="0" fontId="6" fillId="0" borderId="27" xfId="1" applyFont="1" applyFill="1" applyBorder="1"/>
    <xf numFmtId="0" fontId="12" fillId="3" borderId="43" xfId="1" applyFont="1" applyFill="1" applyBorder="1"/>
    <xf numFmtId="0" fontId="12" fillId="0" borderId="43" xfId="1" applyFont="1" applyFill="1" applyBorder="1"/>
    <xf numFmtId="0" fontId="12" fillId="0" borderId="2" xfId="1" applyFont="1" applyFill="1" applyBorder="1"/>
    <xf numFmtId="0" fontId="12" fillId="0" borderId="53" xfId="1" applyFont="1" applyFill="1" applyBorder="1"/>
    <xf numFmtId="0" fontId="12" fillId="3" borderId="71" xfId="1" applyFont="1" applyFill="1" applyBorder="1"/>
    <xf numFmtId="0" fontId="12" fillId="0" borderId="71" xfId="1" applyFont="1" applyFill="1" applyBorder="1"/>
    <xf numFmtId="0" fontId="12" fillId="0" borderId="72" xfId="1" applyFont="1" applyFill="1" applyBorder="1"/>
    <xf numFmtId="0" fontId="12" fillId="0" borderId="42" xfId="1" applyFont="1" applyBorder="1"/>
  </cellXfs>
  <cellStyles count="3">
    <cellStyle name="Normal" xfId="0" builtinId="0"/>
    <cellStyle name="Normal 16" xfId="2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0"/>
  <sheetViews>
    <sheetView tabSelected="1" topLeftCell="B1" zoomScaleNormal="100" workbookViewId="0">
      <selection activeCell="B1" sqref="B1"/>
    </sheetView>
  </sheetViews>
  <sheetFormatPr defaultRowHeight="15.75" x14ac:dyDescent="0.25"/>
  <cols>
    <col min="1" max="1" width="4.140625" style="1" customWidth="1"/>
    <col min="2" max="2" width="37.85546875" style="1" customWidth="1"/>
    <col min="3" max="3" width="8.7109375" style="1" customWidth="1"/>
    <col min="4" max="4" width="8.85546875" style="1" customWidth="1"/>
    <col min="5" max="5" width="11.7109375" style="1" customWidth="1"/>
    <col min="6" max="6" width="10.7109375" style="322" customWidth="1"/>
    <col min="7" max="7" width="11" style="1" customWidth="1"/>
    <col min="8" max="8" width="10.7109375" style="1" customWidth="1"/>
    <col min="9" max="11" width="12.28515625" style="1" customWidth="1"/>
    <col min="12" max="12" width="15" style="1" customWidth="1"/>
    <col min="13" max="256" width="9.140625" style="1"/>
    <col min="257" max="257" width="4.140625" style="1" customWidth="1"/>
    <col min="258" max="258" width="37.85546875" style="1" customWidth="1"/>
    <col min="259" max="259" width="8.7109375" style="1" customWidth="1"/>
    <col min="260" max="260" width="8.85546875" style="1" customWidth="1"/>
    <col min="261" max="261" width="11.7109375" style="1" customWidth="1"/>
    <col min="262" max="262" width="10.7109375" style="1" customWidth="1"/>
    <col min="263" max="263" width="11" style="1" customWidth="1"/>
    <col min="264" max="264" width="10.7109375" style="1" customWidth="1"/>
    <col min="265" max="267" width="12.28515625" style="1" customWidth="1"/>
    <col min="268" max="268" width="15" style="1" customWidth="1"/>
    <col min="269" max="512" width="9.140625" style="1"/>
    <col min="513" max="513" width="4.140625" style="1" customWidth="1"/>
    <col min="514" max="514" width="37.85546875" style="1" customWidth="1"/>
    <col min="515" max="515" width="8.7109375" style="1" customWidth="1"/>
    <col min="516" max="516" width="8.85546875" style="1" customWidth="1"/>
    <col min="517" max="517" width="11.7109375" style="1" customWidth="1"/>
    <col min="518" max="518" width="10.7109375" style="1" customWidth="1"/>
    <col min="519" max="519" width="11" style="1" customWidth="1"/>
    <col min="520" max="520" width="10.7109375" style="1" customWidth="1"/>
    <col min="521" max="523" width="12.28515625" style="1" customWidth="1"/>
    <col min="524" max="524" width="15" style="1" customWidth="1"/>
    <col min="525" max="768" width="9.140625" style="1"/>
    <col min="769" max="769" width="4.140625" style="1" customWidth="1"/>
    <col min="770" max="770" width="37.85546875" style="1" customWidth="1"/>
    <col min="771" max="771" width="8.7109375" style="1" customWidth="1"/>
    <col min="772" max="772" width="8.85546875" style="1" customWidth="1"/>
    <col min="773" max="773" width="11.7109375" style="1" customWidth="1"/>
    <col min="774" max="774" width="10.7109375" style="1" customWidth="1"/>
    <col min="775" max="775" width="11" style="1" customWidth="1"/>
    <col min="776" max="776" width="10.7109375" style="1" customWidth="1"/>
    <col min="777" max="779" width="12.28515625" style="1" customWidth="1"/>
    <col min="780" max="780" width="15" style="1" customWidth="1"/>
    <col min="781" max="1024" width="9.140625" style="1"/>
    <col min="1025" max="1025" width="4.140625" style="1" customWidth="1"/>
    <col min="1026" max="1026" width="37.85546875" style="1" customWidth="1"/>
    <col min="1027" max="1027" width="8.7109375" style="1" customWidth="1"/>
    <col min="1028" max="1028" width="8.85546875" style="1" customWidth="1"/>
    <col min="1029" max="1029" width="11.7109375" style="1" customWidth="1"/>
    <col min="1030" max="1030" width="10.7109375" style="1" customWidth="1"/>
    <col min="1031" max="1031" width="11" style="1" customWidth="1"/>
    <col min="1032" max="1032" width="10.7109375" style="1" customWidth="1"/>
    <col min="1033" max="1035" width="12.28515625" style="1" customWidth="1"/>
    <col min="1036" max="1036" width="15" style="1" customWidth="1"/>
    <col min="1037" max="1280" width="9.140625" style="1"/>
    <col min="1281" max="1281" width="4.140625" style="1" customWidth="1"/>
    <col min="1282" max="1282" width="37.85546875" style="1" customWidth="1"/>
    <col min="1283" max="1283" width="8.7109375" style="1" customWidth="1"/>
    <col min="1284" max="1284" width="8.85546875" style="1" customWidth="1"/>
    <col min="1285" max="1285" width="11.7109375" style="1" customWidth="1"/>
    <col min="1286" max="1286" width="10.7109375" style="1" customWidth="1"/>
    <col min="1287" max="1287" width="11" style="1" customWidth="1"/>
    <col min="1288" max="1288" width="10.7109375" style="1" customWidth="1"/>
    <col min="1289" max="1291" width="12.28515625" style="1" customWidth="1"/>
    <col min="1292" max="1292" width="15" style="1" customWidth="1"/>
    <col min="1293" max="1536" width="9.140625" style="1"/>
    <col min="1537" max="1537" width="4.140625" style="1" customWidth="1"/>
    <col min="1538" max="1538" width="37.85546875" style="1" customWidth="1"/>
    <col min="1539" max="1539" width="8.7109375" style="1" customWidth="1"/>
    <col min="1540" max="1540" width="8.85546875" style="1" customWidth="1"/>
    <col min="1541" max="1541" width="11.7109375" style="1" customWidth="1"/>
    <col min="1542" max="1542" width="10.7109375" style="1" customWidth="1"/>
    <col min="1543" max="1543" width="11" style="1" customWidth="1"/>
    <col min="1544" max="1544" width="10.7109375" style="1" customWidth="1"/>
    <col min="1545" max="1547" width="12.28515625" style="1" customWidth="1"/>
    <col min="1548" max="1548" width="15" style="1" customWidth="1"/>
    <col min="1549" max="1792" width="9.140625" style="1"/>
    <col min="1793" max="1793" width="4.140625" style="1" customWidth="1"/>
    <col min="1794" max="1794" width="37.85546875" style="1" customWidth="1"/>
    <col min="1795" max="1795" width="8.7109375" style="1" customWidth="1"/>
    <col min="1796" max="1796" width="8.85546875" style="1" customWidth="1"/>
    <col min="1797" max="1797" width="11.7109375" style="1" customWidth="1"/>
    <col min="1798" max="1798" width="10.7109375" style="1" customWidth="1"/>
    <col min="1799" max="1799" width="11" style="1" customWidth="1"/>
    <col min="1800" max="1800" width="10.7109375" style="1" customWidth="1"/>
    <col min="1801" max="1803" width="12.28515625" style="1" customWidth="1"/>
    <col min="1804" max="1804" width="15" style="1" customWidth="1"/>
    <col min="1805" max="2048" width="9.140625" style="1"/>
    <col min="2049" max="2049" width="4.140625" style="1" customWidth="1"/>
    <col min="2050" max="2050" width="37.85546875" style="1" customWidth="1"/>
    <col min="2051" max="2051" width="8.7109375" style="1" customWidth="1"/>
    <col min="2052" max="2052" width="8.85546875" style="1" customWidth="1"/>
    <col min="2053" max="2053" width="11.7109375" style="1" customWidth="1"/>
    <col min="2054" max="2054" width="10.7109375" style="1" customWidth="1"/>
    <col min="2055" max="2055" width="11" style="1" customWidth="1"/>
    <col min="2056" max="2056" width="10.7109375" style="1" customWidth="1"/>
    <col min="2057" max="2059" width="12.28515625" style="1" customWidth="1"/>
    <col min="2060" max="2060" width="15" style="1" customWidth="1"/>
    <col min="2061" max="2304" width="9.140625" style="1"/>
    <col min="2305" max="2305" width="4.140625" style="1" customWidth="1"/>
    <col min="2306" max="2306" width="37.85546875" style="1" customWidth="1"/>
    <col min="2307" max="2307" width="8.7109375" style="1" customWidth="1"/>
    <col min="2308" max="2308" width="8.85546875" style="1" customWidth="1"/>
    <col min="2309" max="2309" width="11.7109375" style="1" customWidth="1"/>
    <col min="2310" max="2310" width="10.7109375" style="1" customWidth="1"/>
    <col min="2311" max="2311" width="11" style="1" customWidth="1"/>
    <col min="2312" max="2312" width="10.7109375" style="1" customWidth="1"/>
    <col min="2313" max="2315" width="12.28515625" style="1" customWidth="1"/>
    <col min="2316" max="2316" width="15" style="1" customWidth="1"/>
    <col min="2317" max="2560" width="9.140625" style="1"/>
    <col min="2561" max="2561" width="4.140625" style="1" customWidth="1"/>
    <col min="2562" max="2562" width="37.85546875" style="1" customWidth="1"/>
    <col min="2563" max="2563" width="8.7109375" style="1" customWidth="1"/>
    <col min="2564" max="2564" width="8.85546875" style="1" customWidth="1"/>
    <col min="2565" max="2565" width="11.7109375" style="1" customWidth="1"/>
    <col min="2566" max="2566" width="10.7109375" style="1" customWidth="1"/>
    <col min="2567" max="2567" width="11" style="1" customWidth="1"/>
    <col min="2568" max="2568" width="10.7109375" style="1" customWidth="1"/>
    <col min="2569" max="2571" width="12.28515625" style="1" customWidth="1"/>
    <col min="2572" max="2572" width="15" style="1" customWidth="1"/>
    <col min="2573" max="2816" width="9.140625" style="1"/>
    <col min="2817" max="2817" width="4.140625" style="1" customWidth="1"/>
    <col min="2818" max="2818" width="37.85546875" style="1" customWidth="1"/>
    <col min="2819" max="2819" width="8.7109375" style="1" customWidth="1"/>
    <col min="2820" max="2820" width="8.85546875" style="1" customWidth="1"/>
    <col min="2821" max="2821" width="11.7109375" style="1" customWidth="1"/>
    <col min="2822" max="2822" width="10.7109375" style="1" customWidth="1"/>
    <col min="2823" max="2823" width="11" style="1" customWidth="1"/>
    <col min="2824" max="2824" width="10.7109375" style="1" customWidth="1"/>
    <col min="2825" max="2827" width="12.28515625" style="1" customWidth="1"/>
    <col min="2828" max="2828" width="15" style="1" customWidth="1"/>
    <col min="2829" max="3072" width="9.140625" style="1"/>
    <col min="3073" max="3073" width="4.140625" style="1" customWidth="1"/>
    <col min="3074" max="3074" width="37.85546875" style="1" customWidth="1"/>
    <col min="3075" max="3075" width="8.7109375" style="1" customWidth="1"/>
    <col min="3076" max="3076" width="8.85546875" style="1" customWidth="1"/>
    <col min="3077" max="3077" width="11.7109375" style="1" customWidth="1"/>
    <col min="3078" max="3078" width="10.7109375" style="1" customWidth="1"/>
    <col min="3079" max="3079" width="11" style="1" customWidth="1"/>
    <col min="3080" max="3080" width="10.7109375" style="1" customWidth="1"/>
    <col min="3081" max="3083" width="12.28515625" style="1" customWidth="1"/>
    <col min="3084" max="3084" width="15" style="1" customWidth="1"/>
    <col min="3085" max="3328" width="9.140625" style="1"/>
    <col min="3329" max="3329" width="4.140625" style="1" customWidth="1"/>
    <col min="3330" max="3330" width="37.85546875" style="1" customWidth="1"/>
    <col min="3331" max="3331" width="8.7109375" style="1" customWidth="1"/>
    <col min="3332" max="3332" width="8.85546875" style="1" customWidth="1"/>
    <col min="3333" max="3333" width="11.7109375" style="1" customWidth="1"/>
    <col min="3334" max="3334" width="10.7109375" style="1" customWidth="1"/>
    <col min="3335" max="3335" width="11" style="1" customWidth="1"/>
    <col min="3336" max="3336" width="10.7109375" style="1" customWidth="1"/>
    <col min="3337" max="3339" width="12.28515625" style="1" customWidth="1"/>
    <col min="3340" max="3340" width="15" style="1" customWidth="1"/>
    <col min="3341" max="3584" width="9.140625" style="1"/>
    <col min="3585" max="3585" width="4.140625" style="1" customWidth="1"/>
    <col min="3586" max="3586" width="37.85546875" style="1" customWidth="1"/>
    <col min="3587" max="3587" width="8.7109375" style="1" customWidth="1"/>
    <col min="3588" max="3588" width="8.85546875" style="1" customWidth="1"/>
    <col min="3589" max="3589" width="11.7109375" style="1" customWidth="1"/>
    <col min="3590" max="3590" width="10.7109375" style="1" customWidth="1"/>
    <col min="3591" max="3591" width="11" style="1" customWidth="1"/>
    <col min="3592" max="3592" width="10.7109375" style="1" customWidth="1"/>
    <col min="3593" max="3595" width="12.28515625" style="1" customWidth="1"/>
    <col min="3596" max="3596" width="15" style="1" customWidth="1"/>
    <col min="3597" max="3840" width="9.140625" style="1"/>
    <col min="3841" max="3841" width="4.140625" style="1" customWidth="1"/>
    <col min="3842" max="3842" width="37.85546875" style="1" customWidth="1"/>
    <col min="3843" max="3843" width="8.7109375" style="1" customWidth="1"/>
    <col min="3844" max="3844" width="8.85546875" style="1" customWidth="1"/>
    <col min="3845" max="3845" width="11.7109375" style="1" customWidth="1"/>
    <col min="3846" max="3846" width="10.7109375" style="1" customWidth="1"/>
    <col min="3847" max="3847" width="11" style="1" customWidth="1"/>
    <col min="3848" max="3848" width="10.7109375" style="1" customWidth="1"/>
    <col min="3849" max="3851" width="12.28515625" style="1" customWidth="1"/>
    <col min="3852" max="3852" width="15" style="1" customWidth="1"/>
    <col min="3853" max="4096" width="9.140625" style="1"/>
    <col min="4097" max="4097" width="4.140625" style="1" customWidth="1"/>
    <col min="4098" max="4098" width="37.85546875" style="1" customWidth="1"/>
    <col min="4099" max="4099" width="8.7109375" style="1" customWidth="1"/>
    <col min="4100" max="4100" width="8.85546875" style="1" customWidth="1"/>
    <col min="4101" max="4101" width="11.7109375" style="1" customWidth="1"/>
    <col min="4102" max="4102" width="10.7109375" style="1" customWidth="1"/>
    <col min="4103" max="4103" width="11" style="1" customWidth="1"/>
    <col min="4104" max="4104" width="10.7109375" style="1" customWidth="1"/>
    <col min="4105" max="4107" width="12.28515625" style="1" customWidth="1"/>
    <col min="4108" max="4108" width="15" style="1" customWidth="1"/>
    <col min="4109" max="4352" width="9.140625" style="1"/>
    <col min="4353" max="4353" width="4.140625" style="1" customWidth="1"/>
    <col min="4354" max="4354" width="37.85546875" style="1" customWidth="1"/>
    <col min="4355" max="4355" width="8.7109375" style="1" customWidth="1"/>
    <col min="4356" max="4356" width="8.85546875" style="1" customWidth="1"/>
    <col min="4357" max="4357" width="11.7109375" style="1" customWidth="1"/>
    <col min="4358" max="4358" width="10.7109375" style="1" customWidth="1"/>
    <col min="4359" max="4359" width="11" style="1" customWidth="1"/>
    <col min="4360" max="4360" width="10.7109375" style="1" customWidth="1"/>
    <col min="4361" max="4363" width="12.28515625" style="1" customWidth="1"/>
    <col min="4364" max="4364" width="15" style="1" customWidth="1"/>
    <col min="4365" max="4608" width="9.140625" style="1"/>
    <col min="4609" max="4609" width="4.140625" style="1" customWidth="1"/>
    <col min="4610" max="4610" width="37.85546875" style="1" customWidth="1"/>
    <col min="4611" max="4611" width="8.7109375" style="1" customWidth="1"/>
    <col min="4612" max="4612" width="8.85546875" style="1" customWidth="1"/>
    <col min="4613" max="4613" width="11.7109375" style="1" customWidth="1"/>
    <col min="4614" max="4614" width="10.7109375" style="1" customWidth="1"/>
    <col min="4615" max="4615" width="11" style="1" customWidth="1"/>
    <col min="4616" max="4616" width="10.7109375" style="1" customWidth="1"/>
    <col min="4617" max="4619" width="12.28515625" style="1" customWidth="1"/>
    <col min="4620" max="4620" width="15" style="1" customWidth="1"/>
    <col min="4621" max="4864" width="9.140625" style="1"/>
    <col min="4865" max="4865" width="4.140625" style="1" customWidth="1"/>
    <col min="4866" max="4866" width="37.85546875" style="1" customWidth="1"/>
    <col min="4867" max="4867" width="8.7109375" style="1" customWidth="1"/>
    <col min="4868" max="4868" width="8.85546875" style="1" customWidth="1"/>
    <col min="4869" max="4869" width="11.7109375" style="1" customWidth="1"/>
    <col min="4870" max="4870" width="10.7109375" style="1" customWidth="1"/>
    <col min="4871" max="4871" width="11" style="1" customWidth="1"/>
    <col min="4872" max="4872" width="10.7109375" style="1" customWidth="1"/>
    <col min="4873" max="4875" width="12.28515625" style="1" customWidth="1"/>
    <col min="4876" max="4876" width="15" style="1" customWidth="1"/>
    <col min="4877" max="5120" width="9.140625" style="1"/>
    <col min="5121" max="5121" width="4.140625" style="1" customWidth="1"/>
    <col min="5122" max="5122" width="37.85546875" style="1" customWidth="1"/>
    <col min="5123" max="5123" width="8.7109375" style="1" customWidth="1"/>
    <col min="5124" max="5124" width="8.85546875" style="1" customWidth="1"/>
    <col min="5125" max="5125" width="11.7109375" style="1" customWidth="1"/>
    <col min="5126" max="5126" width="10.7109375" style="1" customWidth="1"/>
    <col min="5127" max="5127" width="11" style="1" customWidth="1"/>
    <col min="5128" max="5128" width="10.7109375" style="1" customWidth="1"/>
    <col min="5129" max="5131" width="12.28515625" style="1" customWidth="1"/>
    <col min="5132" max="5132" width="15" style="1" customWidth="1"/>
    <col min="5133" max="5376" width="9.140625" style="1"/>
    <col min="5377" max="5377" width="4.140625" style="1" customWidth="1"/>
    <col min="5378" max="5378" width="37.85546875" style="1" customWidth="1"/>
    <col min="5379" max="5379" width="8.7109375" style="1" customWidth="1"/>
    <col min="5380" max="5380" width="8.85546875" style="1" customWidth="1"/>
    <col min="5381" max="5381" width="11.7109375" style="1" customWidth="1"/>
    <col min="5382" max="5382" width="10.7109375" style="1" customWidth="1"/>
    <col min="5383" max="5383" width="11" style="1" customWidth="1"/>
    <col min="5384" max="5384" width="10.7109375" style="1" customWidth="1"/>
    <col min="5385" max="5387" width="12.28515625" style="1" customWidth="1"/>
    <col min="5388" max="5388" width="15" style="1" customWidth="1"/>
    <col min="5389" max="5632" width="9.140625" style="1"/>
    <col min="5633" max="5633" width="4.140625" style="1" customWidth="1"/>
    <col min="5634" max="5634" width="37.85546875" style="1" customWidth="1"/>
    <col min="5635" max="5635" width="8.7109375" style="1" customWidth="1"/>
    <col min="5636" max="5636" width="8.85546875" style="1" customWidth="1"/>
    <col min="5637" max="5637" width="11.7109375" style="1" customWidth="1"/>
    <col min="5638" max="5638" width="10.7109375" style="1" customWidth="1"/>
    <col min="5639" max="5639" width="11" style="1" customWidth="1"/>
    <col min="5640" max="5640" width="10.7109375" style="1" customWidth="1"/>
    <col min="5641" max="5643" width="12.28515625" style="1" customWidth="1"/>
    <col min="5644" max="5644" width="15" style="1" customWidth="1"/>
    <col min="5645" max="5888" width="9.140625" style="1"/>
    <col min="5889" max="5889" width="4.140625" style="1" customWidth="1"/>
    <col min="5890" max="5890" width="37.85546875" style="1" customWidth="1"/>
    <col min="5891" max="5891" width="8.7109375" style="1" customWidth="1"/>
    <col min="5892" max="5892" width="8.85546875" style="1" customWidth="1"/>
    <col min="5893" max="5893" width="11.7109375" style="1" customWidth="1"/>
    <col min="5894" max="5894" width="10.7109375" style="1" customWidth="1"/>
    <col min="5895" max="5895" width="11" style="1" customWidth="1"/>
    <col min="5896" max="5896" width="10.7109375" style="1" customWidth="1"/>
    <col min="5897" max="5899" width="12.28515625" style="1" customWidth="1"/>
    <col min="5900" max="5900" width="15" style="1" customWidth="1"/>
    <col min="5901" max="6144" width="9.140625" style="1"/>
    <col min="6145" max="6145" width="4.140625" style="1" customWidth="1"/>
    <col min="6146" max="6146" width="37.85546875" style="1" customWidth="1"/>
    <col min="6147" max="6147" width="8.7109375" style="1" customWidth="1"/>
    <col min="6148" max="6148" width="8.85546875" style="1" customWidth="1"/>
    <col min="6149" max="6149" width="11.7109375" style="1" customWidth="1"/>
    <col min="6150" max="6150" width="10.7109375" style="1" customWidth="1"/>
    <col min="6151" max="6151" width="11" style="1" customWidth="1"/>
    <col min="6152" max="6152" width="10.7109375" style="1" customWidth="1"/>
    <col min="6153" max="6155" width="12.28515625" style="1" customWidth="1"/>
    <col min="6156" max="6156" width="15" style="1" customWidth="1"/>
    <col min="6157" max="6400" width="9.140625" style="1"/>
    <col min="6401" max="6401" width="4.140625" style="1" customWidth="1"/>
    <col min="6402" max="6402" width="37.85546875" style="1" customWidth="1"/>
    <col min="6403" max="6403" width="8.7109375" style="1" customWidth="1"/>
    <col min="6404" max="6404" width="8.85546875" style="1" customWidth="1"/>
    <col min="6405" max="6405" width="11.7109375" style="1" customWidth="1"/>
    <col min="6406" max="6406" width="10.7109375" style="1" customWidth="1"/>
    <col min="6407" max="6407" width="11" style="1" customWidth="1"/>
    <col min="6408" max="6408" width="10.7109375" style="1" customWidth="1"/>
    <col min="6409" max="6411" width="12.28515625" style="1" customWidth="1"/>
    <col min="6412" max="6412" width="15" style="1" customWidth="1"/>
    <col min="6413" max="6656" width="9.140625" style="1"/>
    <col min="6657" max="6657" width="4.140625" style="1" customWidth="1"/>
    <col min="6658" max="6658" width="37.85546875" style="1" customWidth="1"/>
    <col min="6659" max="6659" width="8.7109375" style="1" customWidth="1"/>
    <col min="6660" max="6660" width="8.85546875" style="1" customWidth="1"/>
    <col min="6661" max="6661" width="11.7109375" style="1" customWidth="1"/>
    <col min="6662" max="6662" width="10.7109375" style="1" customWidth="1"/>
    <col min="6663" max="6663" width="11" style="1" customWidth="1"/>
    <col min="6664" max="6664" width="10.7109375" style="1" customWidth="1"/>
    <col min="6665" max="6667" width="12.28515625" style="1" customWidth="1"/>
    <col min="6668" max="6668" width="15" style="1" customWidth="1"/>
    <col min="6669" max="6912" width="9.140625" style="1"/>
    <col min="6913" max="6913" width="4.140625" style="1" customWidth="1"/>
    <col min="6914" max="6914" width="37.85546875" style="1" customWidth="1"/>
    <col min="6915" max="6915" width="8.7109375" style="1" customWidth="1"/>
    <col min="6916" max="6916" width="8.85546875" style="1" customWidth="1"/>
    <col min="6917" max="6917" width="11.7109375" style="1" customWidth="1"/>
    <col min="6918" max="6918" width="10.7109375" style="1" customWidth="1"/>
    <col min="6919" max="6919" width="11" style="1" customWidth="1"/>
    <col min="6920" max="6920" width="10.7109375" style="1" customWidth="1"/>
    <col min="6921" max="6923" width="12.28515625" style="1" customWidth="1"/>
    <col min="6924" max="6924" width="15" style="1" customWidth="1"/>
    <col min="6925" max="7168" width="9.140625" style="1"/>
    <col min="7169" max="7169" width="4.140625" style="1" customWidth="1"/>
    <col min="7170" max="7170" width="37.85546875" style="1" customWidth="1"/>
    <col min="7171" max="7171" width="8.7109375" style="1" customWidth="1"/>
    <col min="7172" max="7172" width="8.85546875" style="1" customWidth="1"/>
    <col min="7173" max="7173" width="11.7109375" style="1" customWidth="1"/>
    <col min="7174" max="7174" width="10.7109375" style="1" customWidth="1"/>
    <col min="7175" max="7175" width="11" style="1" customWidth="1"/>
    <col min="7176" max="7176" width="10.7109375" style="1" customWidth="1"/>
    <col min="7177" max="7179" width="12.28515625" style="1" customWidth="1"/>
    <col min="7180" max="7180" width="15" style="1" customWidth="1"/>
    <col min="7181" max="7424" width="9.140625" style="1"/>
    <col min="7425" max="7425" width="4.140625" style="1" customWidth="1"/>
    <col min="7426" max="7426" width="37.85546875" style="1" customWidth="1"/>
    <col min="7427" max="7427" width="8.7109375" style="1" customWidth="1"/>
    <col min="7428" max="7428" width="8.85546875" style="1" customWidth="1"/>
    <col min="7429" max="7429" width="11.7109375" style="1" customWidth="1"/>
    <col min="7430" max="7430" width="10.7109375" style="1" customWidth="1"/>
    <col min="7431" max="7431" width="11" style="1" customWidth="1"/>
    <col min="7432" max="7432" width="10.7109375" style="1" customWidth="1"/>
    <col min="7433" max="7435" width="12.28515625" style="1" customWidth="1"/>
    <col min="7436" max="7436" width="15" style="1" customWidth="1"/>
    <col min="7437" max="7680" width="9.140625" style="1"/>
    <col min="7681" max="7681" width="4.140625" style="1" customWidth="1"/>
    <col min="7682" max="7682" width="37.85546875" style="1" customWidth="1"/>
    <col min="7683" max="7683" width="8.7109375" style="1" customWidth="1"/>
    <col min="7684" max="7684" width="8.85546875" style="1" customWidth="1"/>
    <col min="7685" max="7685" width="11.7109375" style="1" customWidth="1"/>
    <col min="7686" max="7686" width="10.7109375" style="1" customWidth="1"/>
    <col min="7687" max="7687" width="11" style="1" customWidth="1"/>
    <col min="7688" max="7688" width="10.7109375" style="1" customWidth="1"/>
    <col min="7689" max="7691" width="12.28515625" style="1" customWidth="1"/>
    <col min="7692" max="7692" width="15" style="1" customWidth="1"/>
    <col min="7693" max="7936" width="9.140625" style="1"/>
    <col min="7937" max="7937" width="4.140625" style="1" customWidth="1"/>
    <col min="7938" max="7938" width="37.85546875" style="1" customWidth="1"/>
    <col min="7939" max="7939" width="8.7109375" style="1" customWidth="1"/>
    <col min="7940" max="7940" width="8.85546875" style="1" customWidth="1"/>
    <col min="7941" max="7941" width="11.7109375" style="1" customWidth="1"/>
    <col min="7942" max="7942" width="10.7109375" style="1" customWidth="1"/>
    <col min="7943" max="7943" width="11" style="1" customWidth="1"/>
    <col min="7944" max="7944" width="10.7109375" style="1" customWidth="1"/>
    <col min="7945" max="7947" width="12.28515625" style="1" customWidth="1"/>
    <col min="7948" max="7948" width="15" style="1" customWidth="1"/>
    <col min="7949" max="8192" width="9.140625" style="1"/>
    <col min="8193" max="8193" width="4.140625" style="1" customWidth="1"/>
    <col min="8194" max="8194" width="37.85546875" style="1" customWidth="1"/>
    <col min="8195" max="8195" width="8.7109375" style="1" customWidth="1"/>
    <col min="8196" max="8196" width="8.85546875" style="1" customWidth="1"/>
    <col min="8197" max="8197" width="11.7109375" style="1" customWidth="1"/>
    <col min="8198" max="8198" width="10.7109375" style="1" customWidth="1"/>
    <col min="8199" max="8199" width="11" style="1" customWidth="1"/>
    <col min="8200" max="8200" width="10.7109375" style="1" customWidth="1"/>
    <col min="8201" max="8203" width="12.28515625" style="1" customWidth="1"/>
    <col min="8204" max="8204" width="15" style="1" customWidth="1"/>
    <col min="8205" max="8448" width="9.140625" style="1"/>
    <col min="8449" max="8449" width="4.140625" style="1" customWidth="1"/>
    <col min="8450" max="8450" width="37.85546875" style="1" customWidth="1"/>
    <col min="8451" max="8451" width="8.7109375" style="1" customWidth="1"/>
    <col min="8452" max="8452" width="8.85546875" style="1" customWidth="1"/>
    <col min="8453" max="8453" width="11.7109375" style="1" customWidth="1"/>
    <col min="8454" max="8454" width="10.7109375" style="1" customWidth="1"/>
    <col min="8455" max="8455" width="11" style="1" customWidth="1"/>
    <col min="8456" max="8456" width="10.7109375" style="1" customWidth="1"/>
    <col min="8457" max="8459" width="12.28515625" style="1" customWidth="1"/>
    <col min="8460" max="8460" width="15" style="1" customWidth="1"/>
    <col min="8461" max="8704" width="9.140625" style="1"/>
    <col min="8705" max="8705" width="4.140625" style="1" customWidth="1"/>
    <col min="8706" max="8706" width="37.85546875" style="1" customWidth="1"/>
    <col min="8707" max="8707" width="8.7109375" style="1" customWidth="1"/>
    <col min="8708" max="8708" width="8.85546875" style="1" customWidth="1"/>
    <col min="8709" max="8709" width="11.7109375" style="1" customWidth="1"/>
    <col min="8710" max="8710" width="10.7109375" style="1" customWidth="1"/>
    <col min="8711" max="8711" width="11" style="1" customWidth="1"/>
    <col min="8712" max="8712" width="10.7109375" style="1" customWidth="1"/>
    <col min="8713" max="8715" width="12.28515625" style="1" customWidth="1"/>
    <col min="8716" max="8716" width="15" style="1" customWidth="1"/>
    <col min="8717" max="8960" width="9.140625" style="1"/>
    <col min="8961" max="8961" width="4.140625" style="1" customWidth="1"/>
    <col min="8962" max="8962" width="37.85546875" style="1" customWidth="1"/>
    <col min="8963" max="8963" width="8.7109375" style="1" customWidth="1"/>
    <col min="8964" max="8964" width="8.85546875" style="1" customWidth="1"/>
    <col min="8965" max="8965" width="11.7109375" style="1" customWidth="1"/>
    <col min="8966" max="8966" width="10.7109375" style="1" customWidth="1"/>
    <col min="8967" max="8967" width="11" style="1" customWidth="1"/>
    <col min="8968" max="8968" width="10.7109375" style="1" customWidth="1"/>
    <col min="8969" max="8971" width="12.28515625" style="1" customWidth="1"/>
    <col min="8972" max="8972" width="15" style="1" customWidth="1"/>
    <col min="8973" max="9216" width="9.140625" style="1"/>
    <col min="9217" max="9217" width="4.140625" style="1" customWidth="1"/>
    <col min="9218" max="9218" width="37.85546875" style="1" customWidth="1"/>
    <col min="9219" max="9219" width="8.7109375" style="1" customWidth="1"/>
    <col min="9220" max="9220" width="8.85546875" style="1" customWidth="1"/>
    <col min="9221" max="9221" width="11.7109375" style="1" customWidth="1"/>
    <col min="9222" max="9222" width="10.7109375" style="1" customWidth="1"/>
    <col min="9223" max="9223" width="11" style="1" customWidth="1"/>
    <col min="9224" max="9224" width="10.7109375" style="1" customWidth="1"/>
    <col min="9225" max="9227" width="12.28515625" style="1" customWidth="1"/>
    <col min="9228" max="9228" width="15" style="1" customWidth="1"/>
    <col min="9229" max="9472" width="9.140625" style="1"/>
    <col min="9473" max="9473" width="4.140625" style="1" customWidth="1"/>
    <col min="9474" max="9474" width="37.85546875" style="1" customWidth="1"/>
    <col min="9475" max="9475" width="8.7109375" style="1" customWidth="1"/>
    <col min="9476" max="9476" width="8.85546875" style="1" customWidth="1"/>
    <col min="9477" max="9477" width="11.7109375" style="1" customWidth="1"/>
    <col min="9478" max="9478" width="10.7109375" style="1" customWidth="1"/>
    <col min="9479" max="9479" width="11" style="1" customWidth="1"/>
    <col min="9480" max="9480" width="10.7109375" style="1" customWidth="1"/>
    <col min="9481" max="9483" width="12.28515625" style="1" customWidth="1"/>
    <col min="9484" max="9484" width="15" style="1" customWidth="1"/>
    <col min="9485" max="9728" width="9.140625" style="1"/>
    <col min="9729" max="9729" width="4.140625" style="1" customWidth="1"/>
    <col min="9730" max="9730" width="37.85546875" style="1" customWidth="1"/>
    <col min="9731" max="9731" width="8.7109375" style="1" customWidth="1"/>
    <col min="9732" max="9732" width="8.85546875" style="1" customWidth="1"/>
    <col min="9733" max="9733" width="11.7109375" style="1" customWidth="1"/>
    <col min="9734" max="9734" width="10.7109375" style="1" customWidth="1"/>
    <col min="9735" max="9735" width="11" style="1" customWidth="1"/>
    <col min="9736" max="9736" width="10.7109375" style="1" customWidth="1"/>
    <col min="9737" max="9739" width="12.28515625" style="1" customWidth="1"/>
    <col min="9740" max="9740" width="15" style="1" customWidth="1"/>
    <col min="9741" max="9984" width="9.140625" style="1"/>
    <col min="9985" max="9985" width="4.140625" style="1" customWidth="1"/>
    <col min="9986" max="9986" width="37.85546875" style="1" customWidth="1"/>
    <col min="9987" max="9987" width="8.7109375" style="1" customWidth="1"/>
    <col min="9988" max="9988" width="8.85546875" style="1" customWidth="1"/>
    <col min="9989" max="9989" width="11.7109375" style="1" customWidth="1"/>
    <col min="9990" max="9990" width="10.7109375" style="1" customWidth="1"/>
    <col min="9991" max="9991" width="11" style="1" customWidth="1"/>
    <col min="9992" max="9992" width="10.7109375" style="1" customWidth="1"/>
    <col min="9993" max="9995" width="12.28515625" style="1" customWidth="1"/>
    <col min="9996" max="9996" width="15" style="1" customWidth="1"/>
    <col min="9997" max="10240" width="9.140625" style="1"/>
    <col min="10241" max="10241" width="4.140625" style="1" customWidth="1"/>
    <col min="10242" max="10242" width="37.85546875" style="1" customWidth="1"/>
    <col min="10243" max="10243" width="8.7109375" style="1" customWidth="1"/>
    <col min="10244" max="10244" width="8.85546875" style="1" customWidth="1"/>
    <col min="10245" max="10245" width="11.7109375" style="1" customWidth="1"/>
    <col min="10246" max="10246" width="10.7109375" style="1" customWidth="1"/>
    <col min="10247" max="10247" width="11" style="1" customWidth="1"/>
    <col min="10248" max="10248" width="10.7109375" style="1" customWidth="1"/>
    <col min="10249" max="10251" width="12.28515625" style="1" customWidth="1"/>
    <col min="10252" max="10252" width="15" style="1" customWidth="1"/>
    <col min="10253" max="10496" width="9.140625" style="1"/>
    <col min="10497" max="10497" width="4.140625" style="1" customWidth="1"/>
    <col min="10498" max="10498" width="37.85546875" style="1" customWidth="1"/>
    <col min="10499" max="10499" width="8.7109375" style="1" customWidth="1"/>
    <col min="10500" max="10500" width="8.85546875" style="1" customWidth="1"/>
    <col min="10501" max="10501" width="11.7109375" style="1" customWidth="1"/>
    <col min="10502" max="10502" width="10.7109375" style="1" customWidth="1"/>
    <col min="10503" max="10503" width="11" style="1" customWidth="1"/>
    <col min="10504" max="10504" width="10.7109375" style="1" customWidth="1"/>
    <col min="10505" max="10507" width="12.28515625" style="1" customWidth="1"/>
    <col min="10508" max="10508" width="15" style="1" customWidth="1"/>
    <col min="10509" max="10752" width="9.140625" style="1"/>
    <col min="10753" max="10753" width="4.140625" style="1" customWidth="1"/>
    <col min="10754" max="10754" width="37.85546875" style="1" customWidth="1"/>
    <col min="10755" max="10755" width="8.7109375" style="1" customWidth="1"/>
    <col min="10756" max="10756" width="8.85546875" style="1" customWidth="1"/>
    <col min="10757" max="10757" width="11.7109375" style="1" customWidth="1"/>
    <col min="10758" max="10758" width="10.7109375" style="1" customWidth="1"/>
    <col min="10759" max="10759" width="11" style="1" customWidth="1"/>
    <col min="10760" max="10760" width="10.7109375" style="1" customWidth="1"/>
    <col min="10761" max="10763" width="12.28515625" style="1" customWidth="1"/>
    <col min="10764" max="10764" width="15" style="1" customWidth="1"/>
    <col min="10765" max="11008" width="9.140625" style="1"/>
    <col min="11009" max="11009" width="4.140625" style="1" customWidth="1"/>
    <col min="11010" max="11010" width="37.85546875" style="1" customWidth="1"/>
    <col min="11011" max="11011" width="8.7109375" style="1" customWidth="1"/>
    <col min="11012" max="11012" width="8.85546875" style="1" customWidth="1"/>
    <col min="11013" max="11013" width="11.7109375" style="1" customWidth="1"/>
    <col min="11014" max="11014" width="10.7109375" style="1" customWidth="1"/>
    <col min="11015" max="11015" width="11" style="1" customWidth="1"/>
    <col min="11016" max="11016" width="10.7109375" style="1" customWidth="1"/>
    <col min="11017" max="11019" width="12.28515625" style="1" customWidth="1"/>
    <col min="11020" max="11020" width="15" style="1" customWidth="1"/>
    <col min="11021" max="11264" width="9.140625" style="1"/>
    <col min="11265" max="11265" width="4.140625" style="1" customWidth="1"/>
    <col min="11266" max="11266" width="37.85546875" style="1" customWidth="1"/>
    <col min="11267" max="11267" width="8.7109375" style="1" customWidth="1"/>
    <col min="11268" max="11268" width="8.85546875" style="1" customWidth="1"/>
    <col min="11269" max="11269" width="11.7109375" style="1" customWidth="1"/>
    <col min="11270" max="11270" width="10.7109375" style="1" customWidth="1"/>
    <col min="11271" max="11271" width="11" style="1" customWidth="1"/>
    <col min="11272" max="11272" width="10.7109375" style="1" customWidth="1"/>
    <col min="11273" max="11275" width="12.28515625" style="1" customWidth="1"/>
    <col min="11276" max="11276" width="15" style="1" customWidth="1"/>
    <col min="11277" max="11520" width="9.140625" style="1"/>
    <col min="11521" max="11521" width="4.140625" style="1" customWidth="1"/>
    <col min="11522" max="11522" width="37.85546875" style="1" customWidth="1"/>
    <col min="11523" max="11523" width="8.7109375" style="1" customWidth="1"/>
    <col min="11524" max="11524" width="8.85546875" style="1" customWidth="1"/>
    <col min="11525" max="11525" width="11.7109375" style="1" customWidth="1"/>
    <col min="11526" max="11526" width="10.7109375" style="1" customWidth="1"/>
    <col min="11527" max="11527" width="11" style="1" customWidth="1"/>
    <col min="11528" max="11528" width="10.7109375" style="1" customWidth="1"/>
    <col min="11529" max="11531" width="12.28515625" style="1" customWidth="1"/>
    <col min="11532" max="11532" width="15" style="1" customWidth="1"/>
    <col min="11533" max="11776" width="9.140625" style="1"/>
    <col min="11777" max="11777" width="4.140625" style="1" customWidth="1"/>
    <col min="11778" max="11778" width="37.85546875" style="1" customWidth="1"/>
    <col min="11779" max="11779" width="8.7109375" style="1" customWidth="1"/>
    <col min="11780" max="11780" width="8.85546875" style="1" customWidth="1"/>
    <col min="11781" max="11781" width="11.7109375" style="1" customWidth="1"/>
    <col min="11782" max="11782" width="10.7109375" style="1" customWidth="1"/>
    <col min="11783" max="11783" width="11" style="1" customWidth="1"/>
    <col min="11784" max="11784" width="10.7109375" style="1" customWidth="1"/>
    <col min="11785" max="11787" width="12.28515625" style="1" customWidth="1"/>
    <col min="11788" max="11788" width="15" style="1" customWidth="1"/>
    <col min="11789" max="12032" width="9.140625" style="1"/>
    <col min="12033" max="12033" width="4.140625" style="1" customWidth="1"/>
    <col min="12034" max="12034" width="37.85546875" style="1" customWidth="1"/>
    <col min="12035" max="12035" width="8.7109375" style="1" customWidth="1"/>
    <col min="12036" max="12036" width="8.85546875" style="1" customWidth="1"/>
    <col min="12037" max="12037" width="11.7109375" style="1" customWidth="1"/>
    <col min="12038" max="12038" width="10.7109375" style="1" customWidth="1"/>
    <col min="12039" max="12039" width="11" style="1" customWidth="1"/>
    <col min="12040" max="12040" width="10.7109375" style="1" customWidth="1"/>
    <col min="12041" max="12043" width="12.28515625" style="1" customWidth="1"/>
    <col min="12044" max="12044" width="15" style="1" customWidth="1"/>
    <col min="12045" max="12288" width="9.140625" style="1"/>
    <col min="12289" max="12289" width="4.140625" style="1" customWidth="1"/>
    <col min="12290" max="12290" width="37.85546875" style="1" customWidth="1"/>
    <col min="12291" max="12291" width="8.7109375" style="1" customWidth="1"/>
    <col min="12292" max="12292" width="8.85546875" style="1" customWidth="1"/>
    <col min="12293" max="12293" width="11.7109375" style="1" customWidth="1"/>
    <col min="12294" max="12294" width="10.7109375" style="1" customWidth="1"/>
    <col min="12295" max="12295" width="11" style="1" customWidth="1"/>
    <col min="12296" max="12296" width="10.7109375" style="1" customWidth="1"/>
    <col min="12297" max="12299" width="12.28515625" style="1" customWidth="1"/>
    <col min="12300" max="12300" width="15" style="1" customWidth="1"/>
    <col min="12301" max="12544" width="9.140625" style="1"/>
    <col min="12545" max="12545" width="4.140625" style="1" customWidth="1"/>
    <col min="12546" max="12546" width="37.85546875" style="1" customWidth="1"/>
    <col min="12547" max="12547" width="8.7109375" style="1" customWidth="1"/>
    <col min="12548" max="12548" width="8.85546875" style="1" customWidth="1"/>
    <col min="12549" max="12549" width="11.7109375" style="1" customWidth="1"/>
    <col min="12550" max="12550" width="10.7109375" style="1" customWidth="1"/>
    <col min="12551" max="12551" width="11" style="1" customWidth="1"/>
    <col min="12552" max="12552" width="10.7109375" style="1" customWidth="1"/>
    <col min="12553" max="12555" width="12.28515625" style="1" customWidth="1"/>
    <col min="12556" max="12556" width="15" style="1" customWidth="1"/>
    <col min="12557" max="12800" width="9.140625" style="1"/>
    <col min="12801" max="12801" width="4.140625" style="1" customWidth="1"/>
    <col min="12802" max="12802" width="37.85546875" style="1" customWidth="1"/>
    <col min="12803" max="12803" width="8.7109375" style="1" customWidth="1"/>
    <col min="12804" max="12804" width="8.85546875" style="1" customWidth="1"/>
    <col min="12805" max="12805" width="11.7109375" style="1" customWidth="1"/>
    <col min="12806" max="12806" width="10.7109375" style="1" customWidth="1"/>
    <col min="12807" max="12807" width="11" style="1" customWidth="1"/>
    <col min="12808" max="12808" width="10.7109375" style="1" customWidth="1"/>
    <col min="12809" max="12811" width="12.28515625" style="1" customWidth="1"/>
    <col min="12812" max="12812" width="15" style="1" customWidth="1"/>
    <col min="12813" max="13056" width="9.140625" style="1"/>
    <col min="13057" max="13057" width="4.140625" style="1" customWidth="1"/>
    <col min="13058" max="13058" width="37.85546875" style="1" customWidth="1"/>
    <col min="13059" max="13059" width="8.7109375" style="1" customWidth="1"/>
    <col min="13060" max="13060" width="8.85546875" style="1" customWidth="1"/>
    <col min="13061" max="13061" width="11.7109375" style="1" customWidth="1"/>
    <col min="13062" max="13062" width="10.7109375" style="1" customWidth="1"/>
    <col min="13063" max="13063" width="11" style="1" customWidth="1"/>
    <col min="13064" max="13064" width="10.7109375" style="1" customWidth="1"/>
    <col min="13065" max="13067" width="12.28515625" style="1" customWidth="1"/>
    <col min="13068" max="13068" width="15" style="1" customWidth="1"/>
    <col min="13069" max="13312" width="9.140625" style="1"/>
    <col min="13313" max="13313" width="4.140625" style="1" customWidth="1"/>
    <col min="13314" max="13314" width="37.85546875" style="1" customWidth="1"/>
    <col min="13315" max="13315" width="8.7109375" style="1" customWidth="1"/>
    <col min="13316" max="13316" width="8.85546875" style="1" customWidth="1"/>
    <col min="13317" max="13317" width="11.7109375" style="1" customWidth="1"/>
    <col min="13318" max="13318" width="10.7109375" style="1" customWidth="1"/>
    <col min="13319" max="13319" width="11" style="1" customWidth="1"/>
    <col min="13320" max="13320" width="10.7109375" style="1" customWidth="1"/>
    <col min="13321" max="13323" width="12.28515625" style="1" customWidth="1"/>
    <col min="13324" max="13324" width="15" style="1" customWidth="1"/>
    <col min="13325" max="13568" width="9.140625" style="1"/>
    <col min="13569" max="13569" width="4.140625" style="1" customWidth="1"/>
    <col min="13570" max="13570" width="37.85546875" style="1" customWidth="1"/>
    <col min="13571" max="13571" width="8.7109375" style="1" customWidth="1"/>
    <col min="13572" max="13572" width="8.85546875" style="1" customWidth="1"/>
    <col min="13573" max="13573" width="11.7109375" style="1" customWidth="1"/>
    <col min="13574" max="13574" width="10.7109375" style="1" customWidth="1"/>
    <col min="13575" max="13575" width="11" style="1" customWidth="1"/>
    <col min="13576" max="13576" width="10.7109375" style="1" customWidth="1"/>
    <col min="13577" max="13579" width="12.28515625" style="1" customWidth="1"/>
    <col min="13580" max="13580" width="15" style="1" customWidth="1"/>
    <col min="13581" max="13824" width="9.140625" style="1"/>
    <col min="13825" max="13825" width="4.140625" style="1" customWidth="1"/>
    <col min="13826" max="13826" width="37.85546875" style="1" customWidth="1"/>
    <col min="13827" max="13827" width="8.7109375" style="1" customWidth="1"/>
    <col min="13828" max="13828" width="8.85546875" style="1" customWidth="1"/>
    <col min="13829" max="13829" width="11.7109375" style="1" customWidth="1"/>
    <col min="13830" max="13830" width="10.7109375" style="1" customWidth="1"/>
    <col min="13831" max="13831" width="11" style="1" customWidth="1"/>
    <col min="13832" max="13832" width="10.7109375" style="1" customWidth="1"/>
    <col min="13833" max="13835" width="12.28515625" style="1" customWidth="1"/>
    <col min="13836" max="13836" width="15" style="1" customWidth="1"/>
    <col min="13837" max="14080" width="9.140625" style="1"/>
    <col min="14081" max="14081" width="4.140625" style="1" customWidth="1"/>
    <col min="14082" max="14082" width="37.85546875" style="1" customWidth="1"/>
    <col min="14083" max="14083" width="8.7109375" style="1" customWidth="1"/>
    <col min="14084" max="14084" width="8.85546875" style="1" customWidth="1"/>
    <col min="14085" max="14085" width="11.7109375" style="1" customWidth="1"/>
    <col min="14086" max="14086" width="10.7109375" style="1" customWidth="1"/>
    <col min="14087" max="14087" width="11" style="1" customWidth="1"/>
    <col min="14088" max="14088" width="10.7109375" style="1" customWidth="1"/>
    <col min="14089" max="14091" width="12.28515625" style="1" customWidth="1"/>
    <col min="14092" max="14092" width="15" style="1" customWidth="1"/>
    <col min="14093" max="14336" width="9.140625" style="1"/>
    <col min="14337" max="14337" width="4.140625" style="1" customWidth="1"/>
    <col min="14338" max="14338" width="37.85546875" style="1" customWidth="1"/>
    <col min="14339" max="14339" width="8.7109375" style="1" customWidth="1"/>
    <col min="14340" max="14340" width="8.85546875" style="1" customWidth="1"/>
    <col min="14341" max="14341" width="11.7109375" style="1" customWidth="1"/>
    <col min="14342" max="14342" width="10.7109375" style="1" customWidth="1"/>
    <col min="14343" max="14343" width="11" style="1" customWidth="1"/>
    <col min="14344" max="14344" width="10.7109375" style="1" customWidth="1"/>
    <col min="14345" max="14347" width="12.28515625" style="1" customWidth="1"/>
    <col min="14348" max="14348" width="15" style="1" customWidth="1"/>
    <col min="14349" max="14592" width="9.140625" style="1"/>
    <col min="14593" max="14593" width="4.140625" style="1" customWidth="1"/>
    <col min="14594" max="14594" width="37.85546875" style="1" customWidth="1"/>
    <col min="14595" max="14595" width="8.7109375" style="1" customWidth="1"/>
    <col min="14596" max="14596" width="8.85546875" style="1" customWidth="1"/>
    <col min="14597" max="14597" width="11.7109375" style="1" customWidth="1"/>
    <col min="14598" max="14598" width="10.7109375" style="1" customWidth="1"/>
    <col min="14599" max="14599" width="11" style="1" customWidth="1"/>
    <col min="14600" max="14600" width="10.7109375" style="1" customWidth="1"/>
    <col min="14601" max="14603" width="12.28515625" style="1" customWidth="1"/>
    <col min="14604" max="14604" width="15" style="1" customWidth="1"/>
    <col min="14605" max="14848" width="9.140625" style="1"/>
    <col min="14849" max="14849" width="4.140625" style="1" customWidth="1"/>
    <col min="14850" max="14850" width="37.85546875" style="1" customWidth="1"/>
    <col min="14851" max="14851" width="8.7109375" style="1" customWidth="1"/>
    <col min="14852" max="14852" width="8.85546875" style="1" customWidth="1"/>
    <col min="14853" max="14853" width="11.7109375" style="1" customWidth="1"/>
    <col min="14854" max="14854" width="10.7109375" style="1" customWidth="1"/>
    <col min="14855" max="14855" width="11" style="1" customWidth="1"/>
    <col min="14856" max="14856" width="10.7109375" style="1" customWidth="1"/>
    <col min="14857" max="14859" width="12.28515625" style="1" customWidth="1"/>
    <col min="14860" max="14860" width="15" style="1" customWidth="1"/>
    <col min="14861" max="15104" width="9.140625" style="1"/>
    <col min="15105" max="15105" width="4.140625" style="1" customWidth="1"/>
    <col min="15106" max="15106" width="37.85546875" style="1" customWidth="1"/>
    <col min="15107" max="15107" width="8.7109375" style="1" customWidth="1"/>
    <col min="15108" max="15108" width="8.85546875" style="1" customWidth="1"/>
    <col min="15109" max="15109" width="11.7109375" style="1" customWidth="1"/>
    <col min="15110" max="15110" width="10.7109375" style="1" customWidth="1"/>
    <col min="15111" max="15111" width="11" style="1" customWidth="1"/>
    <col min="15112" max="15112" width="10.7109375" style="1" customWidth="1"/>
    <col min="15113" max="15115" width="12.28515625" style="1" customWidth="1"/>
    <col min="15116" max="15116" width="15" style="1" customWidth="1"/>
    <col min="15117" max="15360" width="9.140625" style="1"/>
    <col min="15361" max="15361" width="4.140625" style="1" customWidth="1"/>
    <col min="15362" max="15362" width="37.85546875" style="1" customWidth="1"/>
    <col min="15363" max="15363" width="8.7109375" style="1" customWidth="1"/>
    <col min="15364" max="15364" width="8.85546875" style="1" customWidth="1"/>
    <col min="15365" max="15365" width="11.7109375" style="1" customWidth="1"/>
    <col min="15366" max="15366" width="10.7109375" style="1" customWidth="1"/>
    <col min="15367" max="15367" width="11" style="1" customWidth="1"/>
    <col min="15368" max="15368" width="10.7109375" style="1" customWidth="1"/>
    <col min="15369" max="15371" width="12.28515625" style="1" customWidth="1"/>
    <col min="15372" max="15372" width="15" style="1" customWidth="1"/>
    <col min="15373" max="15616" width="9.140625" style="1"/>
    <col min="15617" max="15617" width="4.140625" style="1" customWidth="1"/>
    <col min="15618" max="15618" width="37.85546875" style="1" customWidth="1"/>
    <col min="15619" max="15619" width="8.7109375" style="1" customWidth="1"/>
    <col min="15620" max="15620" width="8.85546875" style="1" customWidth="1"/>
    <col min="15621" max="15621" width="11.7109375" style="1" customWidth="1"/>
    <col min="15622" max="15622" width="10.7109375" style="1" customWidth="1"/>
    <col min="15623" max="15623" width="11" style="1" customWidth="1"/>
    <col min="15624" max="15624" width="10.7109375" style="1" customWidth="1"/>
    <col min="15625" max="15627" width="12.28515625" style="1" customWidth="1"/>
    <col min="15628" max="15628" width="15" style="1" customWidth="1"/>
    <col min="15629" max="15872" width="9.140625" style="1"/>
    <col min="15873" max="15873" width="4.140625" style="1" customWidth="1"/>
    <col min="15874" max="15874" width="37.85546875" style="1" customWidth="1"/>
    <col min="15875" max="15875" width="8.7109375" style="1" customWidth="1"/>
    <col min="15876" max="15876" width="8.85546875" style="1" customWidth="1"/>
    <col min="15877" max="15877" width="11.7109375" style="1" customWidth="1"/>
    <col min="15878" max="15878" width="10.7109375" style="1" customWidth="1"/>
    <col min="15879" max="15879" width="11" style="1" customWidth="1"/>
    <col min="15880" max="15880" width="10.7109375" style="1" customWidth="1"/>
    <col min="15881" max="15883" width="12.28515625" style="1" customWidth="1"/>
    <col min="15884" max="15884" width="15" style="1" customWidth="1"/>
    <col min="15885" max="16128" width="9.140625" style="1"/>
    <col min="16129" max="16129" width="4.140625" style="1" customWidth="1"/>
    <col min="16130" max="16130" width="37.85546875" style="1" customWidth="1"/>
    <col min="16131" max="16131" width="8.7109375" style="1" customWidth="1"/>
    <col min="16132" max="16132" width="8.85546875" style="1" customWidth="1"/>
    <col min="16133" max="16133" width="11.7109375" style="1" customWidth="1"/>
    <col min="16134" max="16134" width="10.7109375" style="1" customWidth="1"/>
    <col min="16135" max="16135" width="11" style="1" customWidth="1"/>
    <col min="16136" max="16136" width="10.7109375" style="1" customWidth="1"/>
    <col min="16137" max="16139" width="12.28515625" style="1" customWidth="1"/>
    <col min="16140" max="16140" width="15" style="1" customWidth="1"/>
    <col min="16141" max="16384" width="9.140625" style="1"/>
  </cols>
  <sheetData>
    <row r="1" spans="1:12" ht="18.75" x14ac:dyDescent="0.3">
      <c r="B1" s="2" t="s">
        <v>81</v>
      </c>
      <c r="I1" s="3">
        <v>2080</v>
      </c>
      <c r="J1" s="3">
        <v>2230</v>
      </c>
    </row>
    <row r="2" spans="1:12" ht="18.75" x14ac:dyDescent="0.3">
      <c r="B2" s="2"/>
    </row>
    <row r="3" spans="1:12" ht="18.75" x14ac:dyDescent="0.3">
      <c r="B3" s="2"/>
    </row>
    <row r="4" spans="1:12" x14ac:dyDescent="0.25">
      <c r="B4" s="4" t="s">
        <v>0</v>
      </c>
    </row>
    <row r="5" spans="1:12" x14ac:dyDescent="0.25">
      <c r="B5" s="4"/>
    </row>
    <row r="6" spans="1:12" ht="16.5" thickBot="1" x14ac:dyDescent="0.3">
      <c r="C6" s="5"/>
    </row>
    <row r="7" spans="1:12" ht="89.25" customHeight="1" thickBot="1" x14ac:dyDescent="0.3">
      <c r="A7" s="6" t="s">
        <v>1</v>
      </c>
      <c r="B7" s="7" t="s">
        <v>2</v>
      </c>
      <c r="C7" s="8" t="s">
        <v>3</v>
      </c>
      <c r="D7" s="7" t="s">
        <v>4</v>
      </c>
      <c r="E7" s="7" t="s">
        <v>5</v>
      </c>
      <c r="F7" s="323" t="s">
        <v>6</v>
      </c>
      <c r="G7" s="9" t="s">
        <v>7</v>
      </c>
      <c r="H7" s="7" t="s">
        <v>8</v>
      </c>
      <c r="I7" s="10" t="s">
        <v>9</v>
      </c>
      <c r="J7" s="11" t="s">
        <v>10</v>
      </c>
      <c r="K7" s="12"/>
      <c r="L7" s="12"/>
    </row>
    <row r="8" spans="1:12" ht="16.5" thickBot="1" x14ac:dyDescent="0.3">
      <c r="A8" s="13">
        <v>1</v>
      </c>
      <c r="B8" s="14" t="s">
        <v>11</v>
      </c>
      <c r="C8" s="15" t="s">
        <v>12</v>
      </c>
      <c r="D8" s="16">
        <v>5</v>
      </c>
      <c r="E8" s="17">
        <v>5.81</v>
      </c>
      <c r="F8" s="174">
        <v>12956</v>
      </c>
      <c r="G8" s="18">
        <f>E8*I1</f>
        <v>12084.8</v>
      </c>
      <c r="H8" s="19"/>
      <c r="I8" s="20">
        <f>ROUND(G8*6/100,0)</f>
        <v>725</v>
      </c>
      <c r="J8" s="21">
        <f t="shared" ref="J8:J38" si="0">SUM(F8+H8+I8)</f>
        <v>13681</v>
      </c>
      <c r="K8" s="22"/>
      <c r="L8" s="23"/>
    </row>
    <row r="9" spans="1:12" ht="16.5" thickBot="1" x14ac:dyDescent="0.3">
      <c r="A9" s="13">
        <v>2</v>
      </c>
      <c r="B9" s="14" t="s">
        <v>13</v>
      </c>
      <c r="C9" s="15" t="s">
        <v>12</v>
      </c>
      <c r="D9" s="16">
        <v>5</v>
      </c>
      <c r="E9" s="16">
        <v>5.4370000000000003</v>
      </c>
      <c r="F9" s="174">
        <v>12125</v>
      </c>
      <c r="G9" s="18">
        <f>E9*I1</f>
        <v>11308.960000000001</v>
      </c>
      <c r="H9" s="19"/>
      <c r="I9" s="20">
        <f t="shared" ref="I9:I38" si="1">ROUND(G9*6/100,0)</f>
        <v>679</v>
      </c>
      <c r="J9" s="21">
        <f t="shared" si="0"/>
        <v>12804</v>
      </c>
      <c r="K9" s="22"/>
      <c r="L9" s="23"/>
    </row>
    <row r="10" spans="1:12" ht="16.5" thickBot="1" x14ac:dyDescent="0.3">
      <c r="A10" s="24">
        <v>3</v>
      </c>
      <c r="B10" s="25" t="s">
        <v>14</v>
      </c>
      <c r="C10" s="26" t="s">
        <v>12</v>
      </c>
      <c r="D10" s="27">
        <v>5</v>
      </c>
      <c r="E10" s="16">
        <v>5.4370000000000003</v>
      </c>
      <c r="F10" s="174">
        <v>12125</v>
      </c>
      <c r="G10" s="18">
        <f>E10*I1</f>
        <v>11308.960000000001</v>
      </c>
      <c r="H10" s="28">
        <f>ROUND(G10*10/100,0)</f>
        <v>1131</v>
      </c>
      <c r="I10" s="20">
        <f t="shared" si="1"/>
        <v>679</v>
      </c>
      <c r="J10" s="21">
        <f t="shared" si="0"/>
        <v>13935</v>
      </c>
      <c r="K10" s="22"/>
      <c r="L10" s="23"/>
    </row>
    <row r="11" spans="1:12" ht="16.5" thickBot="1" x14ac:dyDescent="0.3">
      <c r="A11" s="29">
        <v>4</v>
      </c>
      <c r="B11" s="30" t="s">
        <v>15</v>
      </c>
      <c r="C11" s="15" t="s">
        <v>12</v>
      </c>
      <c r="D11" s="16">
        <v>5</v>
      </c>
      <c r="E11" s="17">
        <v>4.2229999999999999</v>
      </c>
      <c r="F11" s="174">
        <v>9417</v>
      </c>
      <c r="G11" s="18">
        <f>E11*I1</f>
        <v>8783.84</v>
      </c>
      <c r="H11" s="31"/>
      <c r="I11" s="20">
        <f t="shared" si="1"/>
        <v>527</v>
      </c>
      <c r="J11" s="21">
        <f t="shared" si="0"/>
        <v>9944</v>
      </c>
      <c r="K11" s="22"/>
      <c r="L11" s="23"/>
    </row>
    <row r="12" spans="1:12" ht="16.5" thickBot="1" x14ac:dyDescent="0.3">
      <c r="A12" s="32"/>
      <c r="B12" s="25"/>
      <c r="C12" s="26" t="s">
        <v>12</v>
      </c>
      <c r="D12" s="27">
        <v>5</v>
      </c>
      <c r="E12" s="17">
        <v>4.2229999999999999</v>
      </c>
      <c r="F12" s="324">
        <v>9417</v>
      </c>
      <c r="G12" s="18">
        <f>E12*I1</f>
        <v>8783.84</v>
      </c>
      <c r="H12" s="28">
        <f>ROUND(G12*10/100,0)</f>
        <v>878</v>
      </c>
      <c r="I12" s="20">
        <f t="shared" si="1"/>
        <v>527</v>
      </c>
      <c r="J12" s="33">
        <f t="shared" si="0"/>
        <v>10822</v>
      </c>
      <c r="K12" s="22"/>
      <c r="L12" s="23"/>
    </row>
    <row r="13" spans="1:12" ht="16.5" thickBot="1" x14ac:dyDescent="0.3">
      <c r="A13" s="13">
        <v>5</v>
      </c>
      <c r="B13" s="34" t="s">
        <v>16</v>
      </c>
      <c r="C13" s="15" t="s">
        <v>12</v>
      </c>
      <c r="D13" s="16">
        <v>5</v>
      </c>
      <c r="E13" s="17">
        <v>3.101</v>
      </c>
      <c r="F13" s="174">
        <v>6915</v>
      </c>
      <c r="G13" s="18">
        <f>E13*I1</f>
        <v>6450.08</v>
      </c>
      <c r="H13" s="13"/>
      <c r="I13" s="20">
        <f t="shared" si="1"/>
        <v>387</v>
      </c>
      <c r="J13" s="21">
        <f t="shared" si="0"/>
        <v>7302</v>
      </c>
      <c r="K13" s="22"/>
      <c r="L13" s="23"/>
    </row>
    <row r="14" spans="1:12" ht="30" x14ac:dyDescent="0.25">
      <c r="A14" s="29">
        <v>6</v>
      </c>
      <c r="B14" s="35" t="s">
        <v>17</v>
      </c>
      <c r="C14" s="36" t="s">
        <v>12</v>
      </c>
      <c r="D14" s="37">
        <v>0</v>
      </c>
      <c r="E14" s="38"/>
      <c r="F14" s="325"/>
      <c r="G14" s="39" t="e">
        <f>#REF!*$I$1</f>
        <v>#REF!</v>
      </c>
      <c r="H14" s="37"/>
      <c r="I14" s="40" t="e">
        <f t="shared" si="1"/>
        <v>#REF!</v>
      </c>
      <c r="J14" s="41" t="e">
        <f t="shared" si="0"/>
        <v>#REF!</v>
      </c>
      <c r="K14" s="42"/>
    </row>
    <row r="15" spans="1:12" x14ac:dyDescent="0.25">
      <c r="A15" s="43"/>
      <c r="B15" s="44"/>
      <c r="C15" s="45"/>
      <c r="D15" s="46">
        <v>1</v>
      </c>
      <c r="E15" s="47"/>
      <c r="F15" s="80"/>
      <c r="G15" s="48" t="e">
        <f>ROUND(G14*1.075,0)</f>
        <v>#REF!</v>
      </c>
      <c r="H15" s="46"/>
      <c r="I15" s="49" t="e">
        <f t="shared" si="1"/>
        <v>#REF!</v>
      </c>
      <c r="J15" s="50" t="e">
        <f t="shared" si="0"/>
        <v>#REF!</v>
      </c>
      <c r="K15" s="42"/>
    </row>
    <row r="16" spans="1:12" x14ac:dyDescent="0.25">
      <c r="A16" s="43"/>
      <c r="B16" s="44"/>
      <c r="C16" s="45"/>
      <c r="D16" s="46">
        <v>2</v>
      </c>
      <c r="E16" s="47"/>
      <c r="F16" s="80"/>
      <c r="G16" s="51">
        <v>4604</v>
      </c>
      <c r="H16" s="52"/>
      <c r="I16" s="49">
        <f t="shared" si="1"/>
        <v>276</v>
      </c>
      <c r="J16" s="53">
        <f t="shared" si="0"/>
        <v>276</v>
      </c>
      <c r="K16" s="22"/>
      <c r="L16" s="23"/>
    </row>
    <row r="17" spans="1:12" x14ac:dyDescent="0.25">
      <c r="A17" s="43"/>
      <c r="B17" s="44"/>
      <c r="C17" s="45"/>
      <c r="D17" s="46">
        <v>3</v>
      </c>
      <c r="E17" s="54">
        <v>2.5449999999999999</v>
      </c>
      <c r="F17" s="80">
        <v>5675</v>
      </c>
      <c r="G17" s="55">
        <v>5294</v>
      </c>
      <c r="H17" s="46"/>
      <c r="I17" s="56">
        <f t="shared" si="1"/>
        <v>318</v>
      </c>
      <c r="J17" s="57">
        <f t="shared" si="0"/>
        <v>5993</v>
      </c>
      <c r="K17" s="22"/>
      <c r="L17" s="23"/>
    </row>
    <row r="18" spans="1:12" x14ac:dyDescent="0.25">
      <c r="A18" s="43"/>
      <c r="B18" s="44"/>
      <c r="C18" s="45"/>
      <c r="D18" s="46">
        <v>4</v>
      </c>
      <c r="E18" s="54">
        <v>2.6080000000000001</v>
      </c>
      <c r="F18" s="80">
        <v>5816</v>
      </c>
      <c r="G18" s="55">
        <v>5425</v>
      </c>
      <c r="H18" s="46"/>
      <c r="I18" s="56">
        <f t="shared" si="1"/>
        <v>326</v>
      </c>
      <c r="J18" s="57">
        <f t="shared" si="0"/>
        <v>6142</v>
      </c>
      <c r="K18" s="22"/>
      <c r="L18" s="23"/>
    </row>
    <row r="19" spans="1:12" x14ac:dyDescent="0.25">
      <c r="A19" s="43"/>
      <c r="B19" s="44"/>
      <c r="C19" s="45"/>
      <c r="D19" s="46">
        <v>5</v>
      </c>
      <c r="E19" s="54">
        <v>2.6739999999999999</v>
      </c>
      <c r="F19" s="80">
        <v>5963</v>
      </c>
      <c r="G19" s="79">
        <v>5562</v>
      </c>
      <c r="H19" s="46"/>
      <c r="I19" s="80">
        <f t="shared" si="1"/>
        <v>334</v>
      </c>
      <c r="J19" s="57">
        <f t="shared" si="0"/>
        <v>6297</v>
      </c>
      <c r="K19" s="22"/>
      <c r="L19" s="23"/>
    </row>
    <row r="20" spans="1:12" ht="16.5" thickBot="1" x14ac:dyDescent="0.3">
      <c r="A20" s="62"/>
      <c r="B20" s="63"/>
      <c r="C20" s="64"/>
      <c r="D20" s="59">
        <v>5</v>
      </c>
      <c r="E20" s="143">
        <v>2.6739999999999999</v>
      </c>
      <c r="F20" s="359">
        <v>5963</v>
      </c>
      <c r="G20" s="91">
        <v>5562</v>
      </c>
      <c r="H20" s="158">
        <f>ROUND(G20*10/100,0)</f>
        <v>556</v>
      </c>
      <c r="I20" s="60">
        <f t="shared" si="1"/>
        <v>334</v>
      </c>
      <c r="J20" s="188">
        <f t="shared" si="0"/>
        <v>6853</v>
      </c>
      <c r="K20" s="22"/>
      <c r="L20" s="23"/>
    </row>
    <row r="21" spans="1:12" ht="30" x14ac:dyDescent="0.25">
      <c r="A21" s="66">
        <v>7</v>
      </c>
      <c r="B21" s="67" t="s">
        <v>18</v>
      </c>
      <c r="C21" s="36" t="s">
        <v>12</v>
      </c>
      <c r="D21" s="37">
        <v>0</v>
      </c>
      <c r="E21" s="38"/>
      <c r="F21" s="325"/>
      <c r="G21" s="68" t="e">
        <f>#REF!*$I$1</f>
        <v>#REF!</v>
      </c>
      <c r="H21" s="37"/>
      <c r="I21" s="69" t="e">
        <f t="shared" si="1"/>
        <v>#REF!</v>
      </c>
      <c r="J21" s="41" t="e">
        <f t="shared" si="0"/>
        <v>#REF!</v>
      </c>
      <c r="K21" s="42"/>
    </row>
    <row r="22" spans="1:12" x14ac:dyDescent="0.25">
      <c r="A22" s="70"/>
      <c r="B22" s="71"/>
      <c r="C22" s="45"/>
      <c r="D22" s="46">
        <v>1</v>
      </c>
      <c r="E22" s="47"/>
      <c r="F22" s="80"/>
      <c r="G22" s="72" t="e">
        <f>ROUND(G21*1.075,0)</f>
        <v>#REF!</v>
      </c>
      <c r="H22" s="73"/>
      <c r="I22" s="74" t="e">
        <f t="shared" si="1"/>
        <v>#REF!</v>
      </c>
      <c r="J22" s="75" t="e">
        <f t="shared" si="0"/>
        <v>#REF!</v>
      </c>
      <c r="K22" s="22"/>
      <c r="L22" s="23"/>
    </row>
    <row r="23" spans="1:12" x14ac:dyDescent="0.25">
      <c r="A23" s="70"/>
      <c r="B23" s="71"/>
      <c r="C23" s="45"/>
      <c r="D23" s="46">
        <v>2</v>
      </c>
      <c r="E23" s="54">
        <v>2.004</v>
      </c>
      <c r="F23" s="80">
        <v>4469</v>
      </c>
      <c r="G23" s="76">
        <v>4168</v>
      </c>
      <c r="H23" s="73"/>
      <c r="I23" s="77">
        <f t="shared" si="1"/>
        <v>250</v>
      </c>
      <c r="J23" s="78">
        <f t="shared" si="0"/>
        <v>4719</v>
      </c>
      <c r="K23" s="22"/>
      <c r="L23" s="23"/>
    </row>
    <row r="24" spans="1:12" x14ac:dyDescent="0.25">
      <c r="A24" s="70"/>
      <c r="B24" s="71"/>
      <c r="C24" s="45"/>
      <c r="D24" s="46">
        <v>3</v>
      </c>
      <c r="E24" s="54">
        <v>2.1040000000000001</v>
      </c>
      <c r="F24" s="80">
        <v>4692</v>
      </c>
      <c r="G24" s="55">
        <v>4376</v>
      </c>
      <c r="H24" s="46"/>
      <c r="I24" s="56">
        <f t="shared" si="1"/>
        <v>263</v>
      </c>
      <c r="J24" s="57">
        <f t="shared" si="0"/>
        <v>4955</v>
      </c>
      <c r="K24" s="22"/>
      <c r="L24" s="23"/>
    </row>
    <row r="25" spans="1:12" x14ac:dyDescent="0.25">
      <c r="A25" s="70"/>
      <c r="B25" s="71"/>
      <c r="C25" s="45"/>
      <c r="D25" s="46">
        <v>4</v>
      </c>
      <c r="E25" s="54">
        <v>2.157</v>
      </c>
      <c r="F25" s="80">
        <v>4810</v>
      </c>
      <c r="G25" s="55">
        <v>4487</v>
      </c>
      <c r="H25" s="46"/>
      <c r="I25" s="56">
        <f t="shared" si="1"/>
        <v>269</v>
      </c>
      <c r="J25" s="57">
        <f t="shared" si="0"/>
        <v>5079</v>
      </c>
      <c r="K25" s="22"/>
      <c r="L25" s="23"/>
    </row>
    <row r="26" spans="1:12" ht="16.5" thickBot="1" x14ac:dyDescent="0.3">
      <c r="A26" s="70"/>
      <c r="B26" s="71"/>
      <c r="C26" s="45"/>
      <c r="D26" s="46">
        <v>5</v>
      </c>
      <c r="E26" s="54">
        <v>2.21</v>
      </c>
      <c r="F26" s="80">
        <v>4928</v>
      </c>
      <c r="G26" s="79">
        <v>4597</v>
      </c>
      <c r="H26" s="46"/>
      <c r="I26" s="80">
        <f t="shared" si="1"/>
        <v>276</v>
      </c>
      <c r="J26" s="57">
        <f t="shared" si="0"/>
        <v>5204</v>
      </c>
      <c r="K26" s="22"/>
      <c r="L26" s="23"/>
    </row>
    <row r="27" spans="1:12" ht="30" x14ac:dyDescent="0.25">
      <c r="A27" s="66">
        <v>8</v>
      </c>
      <c r="B27" s="67" t="s">
        <v>19</v>
      </c>
      <c r="C27" s="36" t="s">
        <v>12</v>
      </c>
      <c r="D27" s="37">
        <v>0</v>
      </c>
      <c r="E27" s="81">
        <v>1.29</v>
      </c>
      <c r="F27" s="180">
        <v>2877</v>
      </c>
      <c r="G27" s="82">
        <v>2683</v>
      </c>
      <c r="H27" s="37"/>
      <c r="I27" s="83">
        <f t="shared" si="1"/>
        <v>161</v>
      </c>
      <c r="J27" s="84">
        <f t="shared" si="0"/>
        <v>3038</v>
      </c>
      <c r="K27" s="22"/>
      <c r="L27" s="23"/>
    </row>
    <row r="28" spans="1:12" x14ac:dyDescent="0.25">
      <c r="A28" s="70"/>
      <c r="B28" s="71"/>
      <c r="C28" s="45"/>
      <c r="D28" s="46">
        <v>1</v>
      </c>
      <c r="E28" s="85">
        <v>1.3859999999999999</v>
      </c>
      <c r="F28" s="56">
        <v>3091</v>
      </c>
      <c r="G28" s="55">
        <v>2883</v>
      </c>
      <c r="H28" s="46"/>
      <c r="I28" s="56">
        <f t="shared" si="1"/>
        <v>173</v>
      </c>
      <c r="J28" s="57">
        <f t="shared" si="0"/>
        <v>3264</v>
      </c>
      <c r="K28" s="22"/>
      <c r="L28" s="23"/>
    </row>
    <row r="29" spans="1:12" x14ac:dyDescent="0.25">
      <c r="A29" s="70"/>
      <c r="B29" s="71"/>
      <c r="C29" s="45"/>
      <c r="D29" s="46">
        <v>2</v>
      </c>
      <c r="E29" s="85">
        <v>1.456</v>
      </c>
      <c r="F29" s="56">
        <v>3247</v>
      </c>
      <c r="G29" s="55">
        <v>3028</v>
      </c>
      <c r="H29" s="46"/>
      <c r="I29" s="56">
        <f t="shared" si="1"/>
        <v>182</v>
      </c>
      <c r="J29" s="57">
        <f t="shared" si="0"/>
        <v>3429</v>
      </c>
      <c r="K29" s="22"/>
      <c r="L29" s="23"/>
    </row>
    <row r="30" spans="1:12" x14ac:dyDescent="0.25">
      <c r="A30" s="70"/>
      <c r="B30" s="71"/>
      <c r="C30" s="45"/>
      <c r="D30" s="46">
        <v>3</v>
      </c>
      <c r="E30" s="261"/>
      <c r="F30" s="262"/>
      <c r="G30" s="264"/>
      <c r="H30" s="196"/>
      <c r="I30" s="262"/>
      <c r="J30" s="263"/>
      <c r="K30" s="22"/>
      <c r="L30" s="23"/>
    </row>
    <row r="31" spans="1:12" x14ac:dyDescent="0.25">
      <c r="A31" s="70"/>
      <c r="B31" s="71"/>
      <c r="C31" s="45"/>
      <c r="D31" s="46">
        <v>4</v>
      </c>
      <c r="E31" s="85">
        <v>1.5669999999999999</v>
      </c>
      <c r="F31" s="56">
        <v>3494</v>
      </c>
      <c r="G31" s="55">
        <v>3259</v>
      </c>
      <c r="H31" s="46"/>
      <c r="I31" s="56">
        <f t="shared" si="1"/>
        <v>196</v>
      </c>
      <c r="J31" s="57">
        <f t="shared" si="0"/>
        <v>3690</v>
      </c>
      <c r="K31" s="22"/>
      <c r="L31" s="23"/>
    </row>
    <row r="32" spans="1:12" ht="16.5" thickBot="1" x14ac:dyDescent="0.3">
      <c r="A32" s="87"/>
      <c r="B32" s="88"/>
      <c r="C32" s="89"/>
      <c r="D32" s="59">
        <v>5</v>
      </c>
      <c r="E32" s="90">
        <v>1.6060000000000001</v>
      </c>
      <c r="F32" s="327">
        <v>3581</v>
      </c>
      <c r="G32" s="91">
        <v>3340</v>
      </c>
      <c r="H32" s="59"/>
      <c r="I32" s="60">
        <f t="shared" si="1"/>
        <v>200</v>
      </c>
      <c r="J32" s="61">
        <f t="shared" si="0"/>
        <v>3781</v>
      </c>
      <c r="K32" s="22"/>
      <c r="L32" s="23"/>
    </row>
    <row r="33" spans="1:15" ht="30" x14ac:dyDescent="0.25">
      <c r="A33" s="29">
        <v>10</v>
      </c>
      <c r="B33" s="35" t="s">
        <v>20</v>
      </c>
      <c r="C33" s="36" t="s">
        <v>21</v>
      </c>
      <c r="D33" s="37">
        <v>0</v>
      </c>
      <c r="E33" s="92"/>
      <c r="F33" s="328"/>
      <c r="G33" s="93" t="e">
        <f>#REF!*$I$1</f>
        <v>#REF!</v>
      </c>
      <c r="H33" s="37"/>
      <c r="I33" s="40" t="e">
        <f t="shared" si="1"/>
        <v>#REF!</v>
      </c>
      <c r="J33" s="41" t="e">
        <f t="shared" si="0"/>
        <v>#REF!</v>
      </c>
      <c r="K33" s="42"/>
    </row>
    <row r="34" spans="1:15" x14ac:dyDescent="0.25">
      <c r="A34" s="43"/>
      <c r="B34" s="44"/>
      <c r="C34" s="45"/>
      <c r="D34" s="46">
        <v>1</v>
      </c>
      <c r="E34" s="47"/>
      <c r="F34" s="80"/>
      <c r="G34" s="94" t="e">
        <f>ROUND(G33*1.075,0)</f>
        <v>#REF!</v>
      </c>
      <c r="H34" s="46"/>
      <c r="I34" s="49" t="e">
        <f t="shared" si="1"/>
        <v>#REF!</v>
      </c>
      <c r="J34" s="50" t="e">
        <f t="shared" si="0"/>
        <v>#REF!</v>
      </c>
      <c r="K34" s="42"/>
    </row>
    <row r="35" spans="1:15" x14ac:dyDescent="0.25">
      <c r="A35" s="43"/>
      <c r="B35" s="70"/>
      <c r="C35" s="46"/>
      <c r="D35" s="46">
        <v>2</v>
      </c>
      <c r="E35" s="47"/>
      <c r="F35" s="80"/>
      <c r="G35" s="94" t="e">
        <f>ROUND(G34*1.05,0)</f>
        <v>#REF!</v>
      </c>
      <c r="H35" s="46"/>
      <c r="I35" s="49" t="e">
        <f t="shared" si="1"/>
        <v>#REF!</v>
      </c>
      <c r="J35" s="50" t="e">
        <f t="shared" si="0"/>
        <v>#REF!</v>
      </c>
      <c r="K35" s="42"/>
    </row>
    <row r="36" spans="1:15" x14ac:dyDescent="0.25">
      <c r="A36" s="43"/>
      <c r="B36" s="70"/>
      <c r="C36" s="46"/>
      <c r="D36" s="46">
        <v>3</v>
      </c>
      <c r="E36" s="47"/>
      <c r="F36" s="80"/>
      <c r="G36" s="94" t="e">
        <f>ROUND(G35*1.05,0)</f>
        <v>#REF!</v>
      </c>
      <c r="H36" s="46"/>
      <c r="I36" s="49" t="e">
        <f t="shared" si="1"/>
        <v>#REF!</v>
      </c>
      <c r="J36" s="50" t="e">
        <f t="shared" si="0"/>
        <v>#REF!</v>
      </c>
      <c r="K36" s="42"/>
    </row>
    <row r="37" spans="1:15" x14ac:dyDescent="0.25">
      <c r="A37" s="43"/>
      <c r="B37" s="70"/>
      <c r="C37" s="46"/>
      <c r="D37" s="46">
        <v>4</v>
      </c>
      <c r="E37" s="85">
        <v>1.5249999999999999</v>
      </c>
      <c r="F37" s="56">
        <v>3401</v>
      </c>
      <c r="G37" s="95">
        <v>3172</v>
      </c>
      <c r="H37" s="96"/>
      <c r="I37" s="56">
        <f t="shared" si="1"/>
        <v>190</v>
      </c>
      <c r="J37" s="97">
        <f t="shared" si="0"/>
        <v>3591</v>
      </c>
      <c r="K37" s="22"/>
      <c r="L37" s="23"/>
    </row>
    <row r="38" spans="1:15" ht="16.5" thickBot="1" x14ac:dyDescent="0.3">
      <c r="A38" s="98"/>
      <c r="B38" s="87"/>
      <c r="C38" s="59"/>
      <c r="D38" s="59">
        <v>5</v>
      </c>
      <c r="E38" s="99">
        <v>1.5629999999999999</v>
      </c>
      <c r="F38" s="127">
        <v>3485</v>
      </c>
      <c r="G38" s="100">
        <v>3251</v>
      </c>
      <c r="H38" s="59"/>
      <c r="I38" s="60">
        <f t="shared" si="1"/>
        <v>195</v>
      </c>
      <c r="J38" s="61">
        <f t="shared" si="0"/>
        <v>3680</v>
      </c>
      <c r="K38" s="22"/>
      <c r="L38" s="23"/>
    </row>
    <row r="39" spans="1:15" x14ac:dyDescent="0.25">
      <c r="B39" s="101"/>
      <c r="C39" s="5"/>
    </row>
    <row r="40" spans="1:15" x14ac:dyDescent="0.25">
      <c r="B40" s="101"/>
      <c r="C40" s="5"/>
    </row>
    <row r="41" spans="1:15" x14ac:dyDescent="0.25">
      <c r="A41" s="102" t="s">
        <v>22</v>
      </c>
      <c r="B41" s="101"/>
      <c r="C41" s="103"/>
      <c r="D41" s="104"/>
      <c r="E41" s="104"/>
      <c r="F41" s="329"/>
    </row>
    <row r="42" spans="1:15" x14ac:dyDescent="0.25">
      <c r="A42" s="102"/>
      <c r="B42" s="101"/>
      <c r="C42" s="103"/>
      <c r="D42" s="104"/>
      <c r="E42" s="104"/>
      <c r="F42" s="329"/>
    </row>
    <row r="43" spans="1:15" ht="16.5" thickBot="1" x14ac:dyDescent="0.3">
      <c r="A43" s="102"/>
      <c r="B43" s="101"/>
      <c r="C43" s="103"/>
      <c r="D43" s="104"/>
      <c r="E43" s="104"/>
      <c r="F43" s="329"/>
      <c r="L43" s="105"/>
    </row>
    <row r="44" spans="1:15" ht="105.75" customHeight="1" thickBot="1" x14ac:dyDescent="0.3">
      <c r="A44" s="6" t="s">
        <v>1</v>
      </c>
      <c r="B44" s="7" t="s">
        <v>2</v>
      </c>
      <c r="C44" s="8" t="s">
        <v>3</v>
      </c>
      <c r="D44" s="7" t="s">
        <v>4</v>
      </c>
      <c r="E44" s="7" t="s">
        <v>5</v>
      </c>
      <c r="F44" s="323" t="s">
        <v>6</v>
      </c>
      <c r="G44" s="7" t="s">
        <v>7</v>
      </c>
      <c r="H44" s="7" t="s">
        <v>8</v>
      </c>
      <c r="I44" s="10" t="s">
        <v>9</v>
      </c>
      <c r="J44" s="106" t="s">
        <v>10</v>
      </c>
      <c r="K44" s="12"/>
      <c r="N44" s="12"/>
      <c r="O44" s="12"/>
    </row>
    <row r="45" spans="1:15" ht="16.5" thickBot="1" x14ac:dyDescent="0.3">
      <c r="A45" s="13">
        <v>1</v>
      </c>
      <c r="B45" s="107" t="s">
        <v>23</v>
      </c>
      <c r="C45" s="108" t="s">
        <v>12</v>
      </c>
      <c r="D45" s="109">
        <v>5</v>
      </c>
      <c r="E45" s="65">
        <v>3.7429999999999999</v>
      </c>
      <c r="F45" s="20">
        <v>8347</v>
      </c>
      <c r="G45" s="110">
        <v>7785</v>
      </c>
      <c r="H45" s="65"/>
      <c r="I45" s="20">
        <f>ROUND(G45*6/100,0)</f>
        <v>467</v>
      </c>
      <c r="J45" s="111">
        <f t="shared" ref="J45:J55" si="2">SUM(F45+H45+I45)</f>
        <v>8814</v>
      </c>
      <c r="K45" s="23"/>
    </row>
    <row r="46" spans="1:15" ht="16.5" thickBot="1" x14ac:dyDescent="0.3">
      <c r="A46" s="29">
        <v>3</v>
      </c>
      <c r="B46" s="35" t="s">
        <v>24</v>
      </c>
      <c r="C46" s="36" t="s">
        <v>12</v>
      </c>
      <c r="D46" s="37">
        <v>0</v>
      </c>
      <c r="E46" s="38"/>
      <c r="F46" s="325"/>
      <c r="G46" s="112" t="e">
        <f>#REF!*$I$1</f>
        <v>#REF!</v>
      </c>
      <c r="H46" s="113"/>
      <c r="I46" s="40" t="e">
        <f>ROUND(G46*10/100,0)</f>
        <v>#REF!</v>
      </c>
      <c r="J46" s="114" t="e">
        <f t="shared" si="2"/>
        <v>#REF!</v>
      </c>
      <c r="K46" s="42"/>
    </row>
    <row r="47" spans="1:15" ht="16.5" thickBot="1" x14ac:dyDescent="0.3">
      <c r="A47" s="43"/>
      <c r="B47" s="115"/>
      <c r="C47" s="45"/>
      <c r="D47" s="46">
        <v>1</v>
      </c>
      <c r="E47" s="47"/>
      <c r="F47" s="80"/>
      <c r="G47" s="116" t="e">
        <f>ROUND(G46*1.075,0)</f>
        <v>#REF!</v>
      </c>
      <c r="H47" s="117"/>
      <c r="I47" s="49" t="e">
        <f>ROUND(G47*10/100,0)</f>
        <v>#REF!</v>
      </c>
      <c r="J47" s="114" t="e">
        <f t="shared" si="2"/>
        <v>#REF!</v>
      </c>
      <c r="K47" s="42"/>
    </row>
    <row r="48" spans="1:15" ht="16.5" thickBot="1" x14ac:dyDescent="0.3">
      <c r="A48" s="43"/>
      <c r="B48" s="115"/>
      <c r="C48" s="45"/>
      <c r="D48" s="46">
        <v>2</v>
      </c>
      <c r="E48" s="47"/>
      <c r="F48" s="80"/>
      <c r="G48" s="116" t="e">
        <f>ROUND(G47*1.05,0)</f>
        <v>#REF!</v>
      </c>
      <c r="H48" s="117"/>
      <c r="I48" s="49" t="e">
        <f>ROUND(G48*10/100,0)</f>
        <v>#REF!</v>
      </c>
      <c r="J48" s="114" t="e">
        <f t="shared" si="2"/>
        <v>#REF!</v>
      </c>
      <c r="K48" s="42"/>
    </row>
    <row r="49" spans="1:15" ht="16.5" thickBot="1" x14ac:dyDescent="0.3">
      <c r="A49" s="43"/>
      <c r="B49" s="115"/>
      <c r="C49" s="45"/>
      <c r="D49" s="46">
        <v>3</v>
      </c>
      <c r="E49" s="54">
        <v>2.2480000000000002</v>
      </c>
      <c r="F49" s="80">
        <v>5013</v>
      </c>
      <c r="G49" s="118">
        <v>4676</v>
      </c>
      <c r="H49" s="117"/>
      <c r="I49" s="56">
        <f>ROUND(G49*6/100,0)</f>
        <v>281</v>
      </c>
      <c r="J49" s="111">
        <f t="shared" si="2"/>
        <v>5294</v>
      </c>
      <c r="K49" s="23"/>
    </row>
    <row r="50" spans="1:15" ht="16.5" thickBot="1" x14ac:dyDescent="0.3">
      <c r="A50" s="43"/>
      <c r="B50" s="115"/>
      <c r="C50" s="45"/>
      <c r="D50" s="46">
        <v>3</v>
      </c>
      <c r="E50" s="54">
        <v>2.2480000000000002</v>
      </c>
      <c r="F50" s="80">
        <v>5013</v>
      </c>
      <c r="G50" s="118">
        <v>4676</v>
      </c>
      <c r="H50" s="119">
        <f>ROUND(G50*10/100,0)</f>
        <v>468</v>
      </c>
      <c r="I50" s="56">
        <f>ROUND(G50*6/100,0)</f>
        <v>281</v>
      </c>
      <c r="J50" s="111">
        <f t="shared" si="2"/>
        <v>5762</v>
      </c>
      <c r="K50" s="23"/>
    </row>
    <row r="51" spans="1:15" ht="16.5" thickBot="1" x14ac:dyDescent="0.3">
      <c r="A51" s="43"/>
      <c r="B51" s="115"/>
      <c r="C51" s="45"/>
      <c r="D51" s="46">
        <v>4</v>
      </c>
      <c r="E51" s="265">
        <v>2.3050000000000002</v>
      </c>
      <c r="F51" s="274">
        <v>5140</v>
      </c>
      <c r="G51" s="266">
        <v>4794</v>
      </c>
      <c r="H51" s="267"/>
      <c r="I51" s="268">
        <f>ROUND(G51*6/100,0)</f>
        <v>288</v>
      </c>
      <c r="J51" s="160">
        <f t="shared" si="2"/>
        <v>5428</v>
      </c>
      <c r="K51" s="42"/>
    </row>
    <row r="52" spans="1:15" ht="16.5" thickBot="1" x14ac:dyDescent="0.3">
      <c r="A52" s="120"/>
      <c r="B52" s="115"/>
      <c r="C52" s="45"/>
      <c r="D52" s="46">
        <v>5</v>
      </c>
      <c r="E52" s="54">
        <v>2.363</v>
      </c>
      <c r="F52" s="80">
        <v>5269</v>
      </c>
      <c r="G52" s="121">
        <v>4915</v>
      </c>
      <c r="H52" s="122"/>
      <c r="I52" s="56">
        <f>ROUND(G52*6/100,0)</f>
        <v>295</v>
      </c>
      <c r="J52" s="111">
        <f t="shared" si="2"/>
        <v>5564</v>
      </c>
      <c r="K52" s="23"/>
      <c r="L52" s="23"/>
    </row>
    <row r="53" spans="1:15" ht="16.5" thickBot="1" x14ac:dyDescent="0.3">
      <c r="A53" s="120"/>
      <c r="B53" s="123"/>
      <c r="C53" s="89"/>
      <c r="D53" s="59">
        <v>5</v>
      </c>
      <c r="E53" s="124">
        <v>2.363</v>
      </c>
      <c r="F53" s="327">
        <v>5269</v>
      </c>
      <c r="G53" s="125">
        <v>4915</v>
      </c>
      <c r="H53" s="126">
        <f>ROUND(G53*10/100,0)</f>
        <v>492</v>
      </c>
      <c r="I53" s="127">
        <f>ROUND(G53*6/100,0)</f>
        <v>295</v>
      </c>
      <c r="J53" s="111">
        <f t="shared" si="2"/>
        <v>6056</v>
      </c>
      <c r="K53" s="23"/>
      <c r="L53" s="23"/>
    </row>
    <row r="54" spans="1:15" ht="16.5" thickBot="1" x14ac:dyDescent="0.3">
      <c r="A54" s="29">
        <v>4</v>
      </c>
      <c r="B54" s="35" t="s">
        <v>25</v>
      </c>
      <c r="C54" s="36" t="s">
        <v>12</v>
      </c>
      <c r="D54" s="37">
        <v>0</v>
      </c>
      <c r="E54" s="38"/>
      <c r="F54" s="325"/>
      <c r="G54" s="112" t="e">
        <f>#REF!*$I$1</f>
        <v>#REF!</v>
      </c>
      <c r="H54" s="113"/>
      <c r="I54" s="40" t="e">
        <f>ROUND(G54*10/100,0)</f>
        <v>#REF!</v>
      </c>
      <c r="J54" s="114" t="e">
        <f t="shared" si="2"/>
        <v>#REF!</v>
      </c>
      <c r="K54" s="42"/>
    </row>
    <row r="55" spans="1:15" ht="16.5" thickBot="1" x14ac:dyDescent="0.3">
      <c r="A55" s="43"/>
      <c r="B55" s="115"/>
      <c r="C55" s="45"/>
      <c r="D55" s="46">
        <v>1</v>
      </c>
      <c r="E55" s="47"/>
      <c r="F55" s="80"/>
      <c r="G55" s="116" t="e">
        <f>ROUND(G54*1.075,0)</f>
        <v>#REF!</v>
      </c>
      <c r="H55" s="117"/>
      <c r="I55" s="49" t="e">
        <f>ROUND(G55*10/100,0)</f>
        <v>#REF!</v>
      </c>
      <c r="J55" s="114" t="e">
        <f t="shared" si="2"/>
        <v>#REF!</v>
      </c>
      <c r="K55" s="42"/>
    </row>
    <row r="56" spans="1:15" ht="16.5" thickBot="1" x14ac:dyDescent="0.3">
      <c r="A56" s="43"/>
      <c r="B56" s="115"/>
      <c r="C56" s="45"/>
      <c r="D56" s="46">
        <v>2</v>
      </c>
      <c r="E56" s="54"/>
      <c r="F56" s="80"/>
      <c r="G56" s="118"/>
      <c r="H56" s="122"/>
      <c r="I56" s="56"/>
      <c r="J56" s="111"/>
      <c r="K56" s="23"/>
      <c r="L56" s="23"/>
    </row>
    <row r="57" spans="1:15" ht="16.5" thickBot="1" x14ac:dyDescent="0.3">
      <c r="A57" s="43"/>
      <c r="B57" s="115"/>
      <c r="C57" s="45"/>
      <c r="D57" s="46">
        <v>2</v>
      </c>
      <c r="E57" s="54">
        <v>1.926923076923077</v>
      </c>
      <c r="F57" s="80">
        <v>4297</v>
      </c>
      <c r="G57" s="118">
        <v>4008</v>
      </c>
      <c r="H57" s="119"/>
      <c r="I57" s="56">
        <f t="shared" ref="I57:I68" si="3">ROUND(G57*6/100,0)</f>
        <v>240</v>
      </c>
      <c r="J57" s="111">
        <f t="shared" ref="J57:J114" si="4">SUM(F57+H57+I57)</f>
        <v>4537</v>
      </c>
      <c r="K57" s="23"/>
      <c r="L57" s="23"/>
    </row>
    <row r="58" spans="1:15" ht="16.5" thickBot="1" x14ac:dyDescent="0.3">
      <c r="A58" s="43"/>
      <c r="B58" s="115"/>
      <c r="C58" s="45"/>
      <c r="D58" s="46">
        <v>3</v>
      </c>
      <c r="E58" s="128">
        <f>G58/$I$1</f>
        <v>0</v>
      </c>
      <c r="F58" s="129">
        <v>4511</v>
      </c>
      <c r="G58" s="130">
        <f>ROUND(G56*1.05,0)</f>
        <v>0</v>
      </c>
      <c r="H58" s="131"/>
      <c r="I58" s="49">
        <f t="shared" si="3"/>
        <v>0</v>
      </c>
      <c r="J58" s="114">
        <f t="shared" si="4"/>
        <v>4511</v>
      </c>
      <c r="K58" s="23"/>
      <c r="L58" s="23"/>
    </row>
    <row r="59" spans="1:15" ht="16.5" thickBot="1" x14ac:dyDescent="0.3">
      <c r="A59" s="43"/>
      <c r="B59" s="115"/>
      <c r="C59" s="45"/>
      <c r="D59" s="46">
        <v>3</v>
      </c>
      <c r="E59" s="265">
        <v>2.023076923076923</v>
      </c>
      <c r="F59" s="274">
        <v>4511</v>
      </c>
      <c r="G59" s="266">
        <v>4208</v>
      </c>
      <c r="H59" s="269">
        <v>421</v>
      </c>
      <c r="I59" s="262">
        <v>252</v>
      </c>
      <c r="J59" s="160">
        <f t="shared" si="4"/>
        <v>5184</v>
      </c>
      <c r="K59" s="23"/>
      <c r="L59" s="23"/>
    </row>
    <row r="60" spans="1:15" ht="16.5" thickBot="1" x14ac:dyDescent="0.3">
      <c r="A60" s="43"/>
      <c r="B60" s="115"/>
      <c r="C60" s="45"/>
      <c r="D60" s="46">
        <v>4</v>
      </c>
      <c r="E60" s="54">
        <f>G60/$I$1</f>
        <v>2.0740384615384615</v>
      </c>
      <c r="F60" s="80">
        <v>4625</v>
      </c>
      <c r="G60" s="118">
        <v>4314</v>
      </c>
      <c r="H60" s="117"/>
      <c r="I60" s="56">
        <f t="shared" si="3"/>
        <v>259</v>
      </c>
      <c r="J60" s="111">
        <f t="shared" si="4"/>
        <v>4884</v>
      </c>
      <c r="K60" s="23"/>
      <c r="L60" s="23"/>
    </row>
    <row r="61" spans="1:15" ht="16.5" thickBot="1" x14ac:dyDescent="0.3">
      <c r="A61" s="98"/>
      <c r="B61" s="115"/>
      <c r="C61" s="45"/>
      <c r="D61" s="46">
        <v>5</v>
      </c>
      <c r="E61" s="54">
        <v>2.1259999999999999</v>
      </c>
      <c r="F61" s="80">
        <v>4741</v>
      </c>
      <c r="G61" s="121">
        <f>ROUND(G60*1.025,0)</f>
        <v>4422</v>
      </c>
      <c r="H61" s="117"/>
      <c r="I61" s="56">
        <f t="shared" si="3"/>
        <v>265</v>
      </c>
      <c r="J61" s="111">
        <f t="shared" si="4"/>
        <v>5006</v>
      </c>
      <c r="K61" s="23"/>
      <c r="L61" s="23"/>
    </row>
    <row r="62" spans="1:15" ht="16.5" thickBot="1" x14ac:dyDescent="0.3">
      <c r="A62" s="120"/>
      <c r="B62" s="123"/>
      <c r="C62" s="89"/>
      <c r="D62" s="59">
        <v>5</v>
      </c>
      <c r="E62" s="124">
        <v>2.1259999999999999</v>
      </c>
      <c r="F62" s="327">
        <v>4741</v>
      </c>
      <c r="G62" s="125">
        <v>4422</v>
      </c>
      <c r="H62" s="132">
        <f>ROUND(G62*10/100,0)</f>
        <v>442</v>
      </c>
      <c r="I62" s="127">
        <f t="shared" si="3"/>
        <v>265</v>
      </c>
      <c r="J62" s="111">
        <f t="shared" si="4"/>
        <v>5448</v>
      </c>
      <c r="K62" s="23"/>
      <c r="L62" s="23"/>
    </row>
    <row r="63" spans="1:15" ht="16.5" thickBot="1" x14ac:dyDescent="0.3">
      <c r="A63" s="29">
        <v>5</v>
      </c>
      <c r="B63" s="35" t="s">
        <v>26</v>
      </c>
      <c r="C63" s="36" t="s">
        <v>12</v>
      </c>
      <c r="D63" s="37">
        <v>0</v>
      </c>
      <c r="E63" s="133">
        <v>1.2895000000000001</v>
      </c>
      <c r="F63" s="325"/>
      <c r="G63" s="112">
        <f>E63*$I$1</f>
        <v>2682.1600000000003</v>
      </c>
      <c r="H63" s="134"/>
      <c r="I63" s="40">
        <f>ROUND(G63*10/100,0)</f>
        <v>268</v>
      </c>
      <c r="J63" s="114">
        <f t="shared" si="4"/>
        <v>268</v>
      </c>
      <c r="K63" s="42"/>
      <c r="N63" s="135"/>
      <c r="O63" s="136"/>
    </row>
    <row r="64" spans="1:15" ht="16.5" thickBot="1" x14ac:dyDescent="0.3">
      <c r="A64" s="43"/>
      <c r="B64" s="115"/>
      <c r="C64" s="45"/>
      <c r="D64" s="46">
        <v>1</v>
      </c>
      <c r="E64" s="54">
        <v>1.3859999999999999</v>
      </c>
      <c r="F64" s="80">
        <v>3091</v>
      </c>
      <c r="G64" s="118">
        <v>2883</v>
      </c>
      <c r="H64" s="54"/>
      <c r="I64" s="56">
        <f t="shared" si="3"/>
        <v>173</v>
      </c>
      <c r="J64" s="111">
        <f t="shared" si="4"/>
        <v>3264</v>
      </c>
      <c r="K64" s="23"/>
      <c r="L64" s="23"/>
      <c r="N64" s="135"/>
      <c r="O64" s="136"/>
    </row>
    <row r="65" spans="1:15" ht="16.5" thickBot="1" x14ac:dyDescent="0.3">
      <c r="A65" s="43"/>
      <c r="B65" s="115"/>
      <c r="C65" s="45"/>
      <c r="D65" s="46">
        <v>2</v>
      </c>
      <c r="E65" s="54">
        <v>1.456</v>
      </c>
      <c r="F65" s="80">
        <v>3247</v>
      </c>
      <c r="G65" s="118">
        <v>3028</v>
      </c>
      <c r="H65" s="54"/>
      <c r="I65" s="56">
        <f t="shared" si="3"/>
        <v>182</v>
      </c>
      <c r="J65" s="111">
        <f t="shared" si="4"/>
        <v>3429</v>
      </c>
      <c r="K65" s="23"/>
      <c r="L65" s="23"/>
      <c r="O65" s="136"/>
    </row>
    <row r="66" spans="1:15" ht="16.5" thickBot="1" x14ac:dyDescent="0.3">
      <c r="A66" s="43"/>
      <c r="B66" s="115"/>
      <c r="C66" s="45"/>
      <c r="D66" s="46">
        <v>3</v>
      </c>
      <c r="E66" s="265"/>
      <c r="F66" s="274"/>
      <c r="G66" s="266"/>
      <c r="H66" s="265"/>
      <c r="I66" s="262"/>
      <c r="J66" s="160"/>
      <c r="K66" s="23"/>
      <c r="L66" s="23"/>
      <c r="N66" s="135"/>
      <c r="O66" s="136"/>
    </row>
    <row r="67" spans="1:15" ht="16.5" thickBot="1" x14ac:dyDescent="0.3">
      <c r="A67" s="43"/>
      <c r="B67" s="115"/>
      <c r="C67" s="45"/>
      <c r="D67" s="46">
        <v>4</v>
      </c>
      <c r="E67" s="54">
        <v>1.5669999999999999</v>
      </c>
      <c r="F67" s="80">
        <v>3494</v>
      </c>
      <c r="G67" s="118">
        <v>3259</v>
      </c>
      <c r="H67" s="54"/>
      <c r="I67" s="56">
        <f t="shared" si="3"/>
        <v>196</v>
      </c>
      <c r="J67" s="111">
        <f t="shared" si="4"/>
        <v>3690</v>
      </c>
      <c r="K67" s="23"/>
      <c r="L67" s="23"/>
      <c r="N67" s="135"/>
      <c r="O67" s="136"/>
    </row>
    <row r="68" spans="1:15" ht="16.5" thickBot="1" x14ac:dyDescent="0.3">
      <c r="A68" s="98"/>
      <c r="B68" s="123"/>
      <c r="C68" s="89"/>
      <c r="D68" s="59">
        <v>5</v>
      </c>
      <c r="E68" s="124">
        <v>1.6060000000000001</v>
      </c>
      <c r="F68" s="327">
        <v>3581</v>
      </c>
      <c r="G68" s="137">
        <v>3340</v>
      </c>
      <c r="H68" s="124"/>
      <c r="I68" s="127">
        <f t="shared" si="3"/>
        <v>200</v>
      </c>
      <c r="J68" s="111">
        <f t="shared" si="4"/>
        <v>3781</v>
      </c>
      <c r="K68" s="23"/>
      <c r="L68" s="23"/>
      <c r="N68" s="135"/>
      <c r="O68" s="136"/>
    </row>
    <row r="69" spans="1:15" ht="16.5" thickBot="1" x14ac:dyDescent="0.3">
      <c r="A69" s="29">
        <v>6</v>
      </c>
      <c r="B69" s="138" t="s">
        <v>27</v>
      </c>
      <c r="C69" s="36" t="s">
        <v>21</v>
      </c>
      <c r="D69" s="37">
        <v>0</v>
      </c>
      <c r="E69" s="38"/>
      <c r="F69" s="325"/>
      <c r="G69" s="112" t="e">
        <f>#REF!*$I$1</f>
        <v>#REF!</v>
      </c>
      <c r="H69" s="113"/>
      <c r="I69" s="40" t="e">
        <f>ROUND(G69*10/100,0)</f>
        <v>#REF!</v>
      </c>
      <c r="J69" s="114" t="e">
        <f t="shared" si="4"/>
        <v>#REF!</v>
      </c>
      <c r="K69" s="42"/>
    </row>
    <row r="70" spans="1:15" ht="16.5" customHeight="1" thickBot="1" x14ac:dyDescent="0.3">
      <c r="A70" s="43"/>
      <c r="B70" s="70"/>
      <c r="C70" s="46"/>
      <c r="D70" s="46">
        <v>1</v>
      </c>
      <c r="E70" s="47"/>
      <c r="F70" s="80"/>
      <c r="G70" s="116" t="e">
        <f>ROUND(G69*1.075,0)</f>
        <v>#REF!</v>
      </c>
      <c r="H70" s="117"/>
      <c r="I70" s="49" t="e">
        <f>ROUND(G70*10/100,0)</f>
        <v>#REF!</v>
      </c>
      <c r="J70" s="114" t="e">
        <f t="shared" si="4"/>
        <v>#REF!</v>
      </c>
      <c r="K70" s="42"/>
    </row>
    <row r="71" spans="1:15" ht="16.5" thickBot="1" x14ac:dyDescent="0.3">
      <c r="A71" s="43"/>
      <c r="B71" s="139"/>
      <c r="C71" s="45"/>
      <c r="D71" s="46">
        <v>2</v>
      </c>
      <c r="E71" s="47"/>
      <c r="F71" s="80"/>
      <c r="G71" s="116" t="e">
        <f>ROUND(G70*1.05,0)</f>
        <v>#REF!</v>
      </c>
      <c r="H71" s="117"/>
      <c r="I71" s="49" t="e">
        <f>ROUND(G71*10/100,0)</f>
        <v>#REF!</v>
      </c>
      <c r="J71" s="114" t="e">
        <f t="shared" si="4"/>
        <v>#REF!</v>
      </c>
      <c r="K71" s="42"/>
    </row>
    <row r="72" spans="1:15" ht="16.5" thickBot="1" x14ac:dyDescent="0.3">
      <c r="A72" s="43"/>
      <c r="B72" s="115"/>
      <c r="C72" s="45"/>
      <c r="D72" s="46">
        <v>3</v>
      </c>
      <c r="E72" s="265"/>
      <c r="F72" s="274"/>
      <c r="G72" s="266"/>
      <c r="H72" s="267"/>
      <c r="I72" s="262"/>
      <c r="J72" s="160"/>
      <c r="K72" s="23"/>
      <c r="L72" s="23"/>
    </row>
    <row r="73" spans="1:15" ht="16.5" thickBot="1" x14ac:dyDescent="0.3">
      <c r="A73" s="43"/>
      <c r="B73" s="115"/>
      <c r="C73" s="45"/>
      <c r="D73" s="46">
        <v>4</v>
      </c>
      <c r="E73" s="54">
        <v>1.63</v>
      </c>
      <c r="F73" s="80">
        <v>3635</v>
      </c>
      <c r="G73" s="118">
        <v>3390</v>
      </c>
      <c r="H73" s="117"/>
      <c r="I73" s="56">
        <f>ROUND(G73*6/100,0)</f>
        <v>203</v>
      </c>
      <c r="J73" s="111">
        <f t="shared" si="4"/>
        <v>3838</v>
      </c>
      <c r="K73" s="23"/>
      <c r="L73" s="23"/>
    </row>
    <row r="74" spans="1:15" ht="16.5" thickBot="1" x14ac:dyDescent="0.3">
      <c r="A74" s="98"/>
      <c r="B74" s="115"/>
      <c r="C74" s="45"/>
      <c r="D74" s="46">
        <v>5</v>
      </c>
      <c r="E74" s="54">
        <v>1.671</v>
      </c>
      <c r="F74" s="80">
        <v>3726</v>
      </c>
      <c r="G74" s="121">
        <v>3476</v>
      </c>
      <c r="H74" s="122"/>
      <c r="I74" s="56">
        <f>ROUND(G74*6/100,0)</f>
        <v>209</v>
      </c>
      <c r="J74" s="111">
        <f t="shared" si="4"/>
        <v>3935</v>
      </c>
      <c r="K74" s="23"/>
      <c r="L74" s="23"/>
    </row>
    <row r="75" spans="1:15" ht="16.5" thickBot="1" x14ac:dyDescent="0.3">
      <c r="A75" s="120"/>
      <c r="B75" s="140"/>
      <c r="C75" s="141"/>
      <c r="D75" s="142">
        <v>5</v>
      </c>
      <c r="E75" s="143">
        <v>1.671</v>
      </c>
      <c r="F75" s="60">
        <v>3726</v>
      </c>
      <c r="G75" s="137">
        <v>3476</v>
      </c>
      <c r="H75" s="126">
        <f>ROUND(G75*10/100,0)</f>
        <v>348</v>
      </c>
      <c r="I75" s="127">
        <f>ROUND(G75*6/100,0)</f>
        <v>209</v>
      </c>
      <c r="J75" s="111">
        <f t="shared" si="4"/>
        <v>4283</v>
      </c>
      <c r="K75" s="23"/>
      <c r="L75" s="23"/>
    </row>
    <row r="76" spans="1:15" ht="16.5" thickBot="1" x14ac:dyDescent="0.3">
      <c r="A76" s="29">
        <v>7</v>
      </c>
      <c r="B76" s="138" t="s">
        <v>28</v>
      </c>
      <c r="C76" s="36" t="s">
        <v>21</v>
      </c>
      <c r="D76" s="37">
        <v>0</v>
      </c>
      <c r="E76" s="38"/>
      <c r="F76" s="325"/>
      <c r="G76" s="112" t="e">
        <f>#REF!*$I$1</f>
        <v>#REF!</v>
      </c>
      <c r="H76" s="144"/>
      <c r="I76" s="40" t="e">
        <f>ROUND(G76*10/100,0)</f>
        <v>#REF!</v>
      </c>
      <c r="J76" s="114" t="e">
        <f t="shared" si="4"/>
        <v>#REF!</v>
      </c>
      <c r="K76" s="42"/>
    </row>
    <row r="77" spans="1:15" ht="16.5" thickBot="1" x14ac:dyDescent="0.3">
      <c r="A77" s="43"/>
      <c r="B77" s="115"/>
      <c r="C77" s="45"/>
      <c r="D77" s="46">
        <v>1</v>
      </c>
      <c r="E77" s="47"/>
      <c r="F77" s="80"/>
      <c r="G77" s="116" t="e">
        <f>ROUND(G76*1.075,0)</f>
        <v>#REF!</v>
      </c>
      <c r="H77" s="54"/>
      <c r="I77" s="49" t="e">
        <f>ROUND(G77*10/100,0)</f>
        <v>#REF!</v>
      </c>
      <c r="J77" s="114" t="e">
        <f t="shared" si="4"/>
        <v>#REF!</v>
      </c>
      <c r="K77" s="42"/>
    </row>
    <row r="78" spans="1:15" ht="16.5" thickBot="1" x14ac:dyDescent="0.3">
      <c r="A78" s="43"/>
      <c r="B78" s="115"/>
      <c r="C78" s="45"/>
      <c r="D78" s="46">
        <v>2</v>
      </c>
      <c r="E78" s="47">
        <v>1.3440000000000001</v>
      </c>
      <c r="F78" s="80">
        <v>2997</v>
      </c>
      <c r="G78" s="145">
        <v>2796</v>
      </c>
      <c r="H78" s="54"/>
      <c r="I78" s="56">
        <v>168</v>
      </c>
      <c r="J78" s="111">
        <f>SUM(F78+H78+I78)</f>
        <v>3165</v>
      </c>
      <c r="K78" s="42"/>
    </row>
    <row r="79" spans="1:15" ht="16.5" thickBot="1" x14ac:dyDescent="0.3">
      <c r="A79" s="43"/>
      <c r="B79" s="115"/>
      <c r="C79" s="45"/>
      <c r="D79" s="46">
        <v>3</v>
      </c>
      <c r="E79" s="47"/>
      <c r="F79" s="80"/>
      <c r="G79" s="116">
        <f>ROUND(G78*1.05,0)</f>
        <v>2936</v>
      </c>
      <c r="H79" s="54"/>
      <c r="I79" s="146">
        <f>ROUND(G79*10/100,0)</f>
        <v>294</v>
      </c>
      <c r="J79" s="114">
        <f t="shared" si="4"/>
        <v>294</v>
      </c>
      <c r="K79" s="42"/>
    </row>
    <row r="80" spans="1:15" ht="16.5" thickBot="1" x14ac:dyDescent="0.3">
      <c r="A80" s="43"/>
      <c r="B80" s="115"/>
      <c r="C80" s="45"/>
      <c r="D80" s="46">
        <v>4</v>
      </c>
      <c r="E80" s="265"/>
      <c r="F80" s="274"/>
      <c r="G80" s="266"/>
      <c r="H80" s="265"/>
      <c r="I80" s="262"/>
      <c r="J80" s="160"/>
      <c r="K80" s="23"/>
      <c r="L80" s="23"/>
    </row>
    <row r="81" spans="1:15" ht="16.5" thickBot="1" x14ac:dyDescent="0.3">
      <c r="A81" s="98"/>
      <c r="B81" s="123"/>
      <c r="C81" s="89"/>
      <c r="D81" s="59">
        <v>5</v>
      </c>
      <c r="E81" s="147">
        <f>G81/$I$1</f>
        <v>0</v>
      </c>
      <c r="F81" s="327"/>
      <c r="G81" s="148">
        <f>ROUND(G80*1.025,0)</f>
        <v>0</v>
      </c>
      <c r="H81" s="124"/>
      <c r="I81" s="149">
        <f>ROUND(G81*10/100,0)</f>
        <v>0</v>
      </c>
      <c r="J81" s="114">
        <f t="shared" si="4"/>
        <v>0</v>
      </c>
      <c r="K81" s="42"/>
    </row>
    <row r="82" spans="1:15" ht="16.5" thickBot="1" x14ac:dyDescent="0.3">
      <c r="A82" s="29">
        <v>9</v>
      </c>
      <c r="B82" s="138" t="s">
        <v>29</v>
      </c>
      <c r="C82" s="36" t="s">
        <v>21</v>
      </c>
      <c r="D82" s="37">
        <v>0</v>
      </c>
      <c r="E82" s="133">
        <v>1.238</v>
      </c>
      <c r="F82" s="325"/>
      <c r="G82" s="112">
        <f>E82*$I$1</f>
        <v>2575.04</v>
      </c>
      <c r="H82" s="144"/>
      <c r="I82" s="40">
        <f>ROUND(G82*10/100,0)</f>
        <v>258</v>
      </c>
      <c r="J82" s="114">
        <f t="shared" si="4"/>
        <v>258</v>
      </c>
      <c r="K82" s="42"/>
      <c r="N82" s="151"/>
      <c r="O82" s="136"/>
    </row>
    <row r="83" spans="1:15" ht="16.5" thickBot="1" x14ac:dyDescent="0.3">
      <c r="A83" s="43"/>
      <c r="B83" s="115"/>
      <c r="C83" s="45"/>
      <c r="D83" s="46">
        <v>1</v>
      </c>
      <c r="E83" s="128">
        <f>G83/$I$1</f>
        <v>1.3307692307692307</v>
      </c>
      <c r="F83" s="80"/>
      <c r="G83" s="116">
        <f>ROUND(G82*1.075,0)</f>
        <v>2768</v>
      </c>
      <c r="H83" s="54"/>
      <c r="I83" s="49">
        <f>ROUND(G83*10/100,0)</f>
        <v>277</v>
      </c>
      <c r="J83" s="114">
        <f t="shared" si="4"/>
        <v>277</v>
      </c>
      <c r="K83" s="42"/>
      <c r="N83" s="151"/>
      <c r="O83" s="136"/>
    </row>
    <row r="84" spans="1:15" ht="16.5" thickBot="1" x14ac:dyDescent="0.3">
      <c r="A84" s="43"/>
      <c r="B84" s="115"/>
      <c r="C84" s="45"/>
      <c r="D84" s="46">
        <v>2</v>
      </c>
      <c r="E84" s="128">
        <f>G84/$I$1</f>
        <v>1.3971153846153845</v>
      </c>
      <c r="F84" s="80"/>
      <c r="G84" s="116">
        <f>ROUND(G83*1.05,0)</f>
        <v>2906</v>
      </c>
      <c r="H84" s="54"/>
      <c r="I84" s="49">
        <f>ROUND(G84*10/100,0)</f>
        <v>291</v>
      </c>
      <c r="J84" s="114">
        <f t="shared" si="4"/>
        <v>291</v>
      </c>
      <c r="K84" s="42"/>
      <c r="N84" s="135"/>
      <c r="O84" s="136"/>
    </row>
    <row r="85" spans="1:15" ht="16.5" thickBot="1" x14ac:dyDescent="0.3">
      <c r="A85" s="43"/>
      <c r="B85" s="152"/>
      <c r="C85" s="153"/>
      <c r="D85" s="46">
        <v>3</v>
      </c>
      <c r="E85" s="265">
        <v>1.468</v>
      </c>
      <c r="F85" s="274">
        <v>3274</v>
      </c>
      <c r="G85" s="275">
        <v>3053</v>
      </c>
      <c r="H85" s="265"/>
      <c r="I85" s="262">
        <v>183</v>
      </c>
      <c r="J85" s="160">
        <f t="shared" si="4"/>
        <v>3457</v>
      </c>
      <c r="K85" s="154"/>
      <c r="L85" s="23"/>
      <c r="O85" s="136"/>
    </row>
    <row r="86" spans="1:15" ht="16.5" thickBot="1" x14ac:dyDescent="0.3">
      <c r="A86" s="43"/>
      <c r="B86" s="70"/>
      <c r="C86" s="46"/>
      <c r="D86" s="46">
        <v>4</v>
      </c>
      <c r="E86" s="265"/>
      <c r="F86" s="274"/>
      <c r="G86" s="266"/>
      <c r="H86" s="265"/>
      <c r="I86" s="262"/>
      <c r="J86" s="160"/>
      <c r="K86" s="23"/>
      <c r="L86" s="23"/>
      <c r="O86" s="136"/>
    </row>
    <row r="87" spans="1:15" ht="16.5" thickBot="1" x14ac:dyDescent="0.3">
      <c r="A87" s="98"/>
      <c r="B87" s="87"/>
      <c r="C87" s="59"/>
      <c r="D87" s="59">
        <v>5</v>
      </c>
      <c r="E87" s="124">
        <v>1.542</v>
      </c>
      <c r="F87" s="327">
        <v>3439</v>
      </c>
      <c r="G87" s="137">
        <v>3207</v>
      </c>
      <c r="H87" s="124"/>
      <c r="I87" s="127">
        <f>ROUND(G87*6/100,0)</f>
        <v>192</v>
      </c>
      <c r="J87" s="111">
        <f t="shared" si="4"/>
        <v>3631</v>
      </c>
      <c r="K87" s="23"/>
      <c r="L87" s="23"/>
      <c r="O87" s="136"/>
    </row>
    <row r="88" spans="1:15" ht="16.5" thickBot="1" x14ac:dyDescent="0.3">
      <c r="A88" s="29">
        <v>10</v>
      </c>
      <c r="B88" s="138" t="s">
        <v>30</v>
      </c>
      <c r="C88" s="36" t="s">
        <v>21</v>
      </c>
      <c r="D88" s="37">
        <v>0</v>
      </c>
      <c r="E88" s="133">
        <v>1.135</v>
      </c>
      <c r="F88" s="330"/>
      <c r="G88" s="112">
        <v>2361</v>
      </c>
      <c r="H88" s="133"/>
      <c r="I88" s="40">
        <v>142</v>
      </c>
      <c r="J88" s="114">
        <f t="shared" si="4"/>
        <v>142</v>
      </c>
      <c r="K88" s="42"/>
      <c r="N88" s="135"/>
      <c r="O88" s="136"/>
    </row>
    <row r="89" spans="1:15" ht="16.5" thickBot="1" x14ac:dyDescent="0.3">
      <c r="A89" s="43"/>
      <c r="B89" s="70"/>
      <c r="C89" s="46"/>
      <c r="D89" s="46">
        <v>1</v>
      </c>
      <c r="E89" s="265">
        <v>1.2190000000000001</v>
      </c>
      <c r="F89" s="274">
        <v>2718</v>
      </c>
      <c r="G89" s="275">
        <v>2536</v>
      </c>
      <c r="H89" s="265"/>
      <c r="I89" s="262">
        <v>152</v>
      </c>
      <c r="J89" s="160">
        <f t="shared" si="4"/>
        <v>2870</v>
      </c>
      <c r="K89" s="42"/>
      <c r="N89" s="135"/>
      <c r="O89" s="136"/>
    </row>
    <row r="90" spans="1:15" ht="16.5" thickBot="1" x14ac:dyDescent="0.3">
      <c r="A90" s="43"/>
      <c r="B90" s="70"/>
      <c r="C90" s="46"/>
      <c r="D90" s="46">
        <v>2</v>
      </c>
      <c r="E90" s="128">
        <v>1.28</v>
      </c>
      <c r="F90" s="80"/>
      <c r="G90" s="116">
        <v>2662</v>
      </c>
      <c r="H90" s="128"/>
      <c r="I90" s="49">
        <f>ROUND(G90*6/100,0)</f>
        <v>160</v>
      </c>
      <c r="J90" s="114">
        <f t="shared" si="4"/>
        <v>160</v>
      </c>
      <c r="K90" s="23"/>
      <c r="L90" s="23"/>
      <c r="O90" s="136"/>
    </row>
    <row r="91" spans="1:15" ht="16.5" thickBot="1" x14ac:dyDescent="0.3">
      <c r="A91" s="43"/>
      <c r="B91" s="70"/>
      <c r="C91" s="46"/>
      <c r="D91" s="46">
        <v>3</v>
      </c>
      <c r="E91" s="265"/>
      <c r="F91" s="274"/>
      <c r="G91" s="266"/>
      <c r="H91" s="265"/>
      <c r="I91" s="262"/>
      <c r="J91" s="160"/>
      <c r="K91" s="42"/>
      <c r="N91" s="135"/>
      <c r="O91" s="136"/>
    </row>
    <row r="92" spans="1:15" ht="16.5" thickBot="1" x14ac:dyDescent="0.3">
      <c r="A92" s="43"/>
      <c r="B92" s="70"/>
      <c r="C92" s="46"/>
      <c r="D92" s="46">
        <v>4</v>
      </c>
      <c r="E92" s="47"/>
      <c r="F92" s="80"/>
      <c r="G92" s="116">
        <f>ROUND(G91*1.025,0)</f>
        <v>0</v>
      </c>
      <c r="H92" s="54"/>
      <c r="I92" s="49">
        <f>ROUND(G92*10/100,0)</f>
        <v>0</v>
      </c>
      <c r="J92" s="114">
        <f t="shared" si="4"/>
        <v>0</v>
      </c>
      <c r="K92" s="42"/>
      <c r="N92" s="135"/>
      <c r="O92" s="136"/>
    </row>
    <row r="93" spans="1:15" ht="16.5" thickBot="1" x14ac:dyDescent="0.3">
      <c r="A93" s="98"/>
      <c r="B93" s="87"/>
      <c r="C93" s="59"/>
      <c r="D93" s="59">
        <v>5</v>
      </c>
      <c r="E93" s="155"/>
      <c r="F93" s="327"/>
      <c r="G93" s="148">
        <f>ROUND(G92*1.025,0)</f>
        <v>0</v>
      </c>
      <c r="H93" s="124"/>
      <c r="I93" s="150">
        <f>ROUND(G93*10/100,0)</f>
        <v>0</v>
      </c>
      <c r="J93" s="114">
        <f t="shared" si="4"/>
        <v>0</v>
      </c>
      <c r="K93" s="42"/>
      <c r="N93" s="135"/>
      <c r="O93" s="136"/>
    </row>
    <row r="94" spans="1:15" ht="16.5" customHeight="1" thickBot="1" x14ac:dyDescent="0.3">
      <c r="A94" s="29">
        <v>11</v>
      </c>
      <c r="B94" s="138" t="s">
        <v>31</v>
      </c>
      <c r="C94" s="36" t="s">
        <v>32</v>
      </c>
      <c r="D94" s="37">
        <v>0</v>
      </c>
      <c r="E94" s="38"/>
      <c r="F94" s="325"/>
      <c r="G94" s="112" t="e">
        <f>#REF!*$I$1</f>
        <v>#REF!</v>
      </c>
      <c r="H94" s="144"/>
      <c r="I94" s="40" t="e">
        <f>ROUND(G94*10/100,0)</f>
        <v>#REF!</v>
      </c>
      <c r="J94" s="114" t="e">
        <f t="shared" si="4"/>
        <v>#REF!</v>
      </c>
      <c r="K94" s="42"/>
    </row>
    <row r="95" spans="1:15" ht="16.5" customHeight="1" thickBot="1" x14ac:dyDescent="0.3">
      <c r="A95" s="43"/>
      <c r="B95" s="115"/>
      <c r="C95" s="45"/>
      <c r="D95" s="46">
        <v>1</v>
      </c>
      <c r="E95" s="47"/>
      <c r="F95" s="80"/>
      <c r="G95" s="116" t="e">
        <f>ROUND(G94*1.075,0)</f>
        <v>#REF!</v>
      </c>
      <c r="H95" s="54"/>
      <c r="I95" s="49" t="e">
        <f>ROUND(G95*10/100,0)</f>
        <v>#REF!</v>
      </c>
      <c r="J95" s="114" t="e">
        <f t="shared" si="4"/>
        <v>#REF!</v>
      </c>
      <c r="K95" s="42"/>
    </row>
    <row r="96" spans="1:15" ht="16.5" customHeight="1" thickBot="1" x14ac:dyDescent="0.3">
      <c r="A96" s="43"/>
      <c r="B96" s="115"/>
      <c r="C96" s="45"/>
      <c r="D96" s="46">
        <v>2</v>
      </c>
      <c r="E96" s="47"/>
      <c r="F96" s="80"/>
      <c r="G96" s="116" t="e">
        <f>ROUND(G95*1.05,0)</f>
        <v>#REF!</v>
      </c>
      <c r="H96" s="54"/>
      <c r="I96" s="49" t="e">
        <f>ROUND(G96*10/100,0)</f>
        <v>#REF!</v>
      </c>
      <c r="J96" s="114" t="e">
        <f t="shared" si="4"/>
        <v>#REF!</v>
      </c>
      <c r="K96" s="42"/>
    </row>
    <row r="97" spans="1:15" ht="16.5" customHeight="1" thickBot="1" x14ac:dyDescent="0.3">
      <c r="A97" s="43"/>
      <c r="B97" s="115"/>
      <c r="C97" s="45"/>
      <c r="D97" s="46">
        <v>3</v>
      </c>
      <c r="E97" s="265"/>
      <c r="F97" s="274"/>
      <c r="G97" s="266"/>
      <c r="H97" s="265"/>
      <c r="I97" s="262"/>
      <c r="J97" s="160"/>
      <c r="K97" s="23"/>
      <c r="L97" s="23"/>
    </row>
    <row r="98" spans="1:15" ht="16.5" customHeight="1" thickBot="1" x14ac:dyDescent="0.3">
      <c r="A98" s="43"/>
      <c r="B98" s="115"/>
      <c r="C98" s="45"/>
      <c r="D98" s="46">
        <v>4</v>
      </c>
      <c r="E98" s="265">
        <v>1.446</v>
      </c>
      <c r="F98" s="274">
        <v>3225</v>
      </c>
      <c r="G98" s="275">
        <v>3008</v>
      </c>
      <c r="H98" s="265"/>
      <c r="I98" s="262">
        <v>180</v>
      </c>
      <c r="J98" s="160">
        <f t="shared" si="4"/>
        <v>3405</v>
      </c>
      <c r="K98" s="156"/>
    </row>
    <row r="99" spans="1:15" ht="16.5" customHeight="1" thickBot="1" x14ac:dyDescent="0.3">
      <c r="A99" s="98"/>
      <c r="B99" s="123"/>
      <c r="C99" s="89"/>
      <c r="D99" s="59">
        <v>5</v>
      </c>
      <c r="E99" s="124">
        <v>1.482</v>
      </c>
      <c r="F99" s="327">
        <v>3305</v>
      </c>
      <c r="G99" s="137">
        <v>3083</v>
      </c>
      <c r="H99" s="124"/>
      <c r="I99" s="127">
        <f>ROUND(G99*6/100,0)</f>
        <v>185</v>
      </c>
      <c r="J99" s="111">
        <f t="shared" si="4"/>
        <v>3490</v>
      </c>
      <c r="K99" s="23"/>
      <c r="L99" s="23"/>
    </row>
    <row r="100" spans="1:15" ht="16.5" thickBot="1" x14ac:dyDescent="0.3">
      <c r="A100" s="29">
        <v>12</v>
      </c>
      <c r="B100" s="138" t="s">
        <v>33</v>
      </c>
      <c r="C100" s="36" t="s">
        <v>21</v>
      </c>
      <c r="D100" s="37">
        <v>0</v>
      </c>
      <c r="E100" s="133">
        <v>1.28</v>
      </c>
      <c r="F100" s="325"/>
      <c r="G100" s="157">
        <f>E100*$I$1</f>
        <v>2662.4</v>
      </c>
      <c r="H100" s="134"/>
      <c r="I100" s="40"/>
      <c r="J100" s="114">
        <f t="shared" si="4"/>
        <v>0</v>
      </c>
      <c r="K100" s="42"/>
      <c r="N100" s="135"/>
      <c r="O100" s="136"/>
    </row>
    <row r="101" spans="1:15" ht="16.5" customHeight="1" thickBot="1" x14ac:dyDescent="0.3">
      <c r="A101" s="43"/>
      <c r="B101" s="115"/>
      <c r="C101" s="45"/>
      <c r="D101" s="46">
        <v>1</v>
      </c>
      <c r="E101" s="128">
        <f>G101/$I$1</f>
        <v>1.3759615384615385</v>
      </c>
      <c r="F101" s="80"/>
      <c r="G101" s="116">
        <f>ROUND(G100*1.075,0)</f>
        <v>2862</v>
      </c>
      <c r="H101" s="54"/>
      <c r="I101" s="49"/>
      <c r="J101" s="114">
        <f t="shared" si="4"/>
        <v>0</v>
      </c>
      <c r="K101" s="42"/>
      <c r="N101" s="135"/>
      <c r="O101" s="136"/>
    </row>
    <row r="102" spans="1:15" ht="16.5" customHeight="1" thickBot="1" x14ac:dyDescent="0.3">
      <c r="A102" s="43"/>
      <c r="B102" s="115"/>
      <c r="C102" s="45"/>
      <c r="D102" s="46">
        <v>2</v>
      </c>
      <c r="E102" s="128">
        <f>G102/$I$1</f>
        <v>1.4447115384615385</v>
      </c>
      <c r="F102" s="80"/>
      <c r="G102" s="116">
        <f>ROUND(G101*1.05,0)</f>
        <v>3005</v>
      </c>
      <c r="H102" s="54"/>
      <c r="I102" s="49"/>
      <c r="J102" s="114">
        <f t="shared" si="4"/>
        <v>0</v>
      </c>
      <c r="K102" s="42"/>
      <c r="N102" s="135"/>
      <c r="O102" s="136"/>
    </row>
    <row r="103" spans="1:15" ht="16.5" customHeight="1" thickBot="1" x14ac:dyDescent="0.3">
      <c r="A103" s="43"/>
      <c r="B103" s="115"/>
      <c r="C103" s="45"/>
      <c r="D103" s="46">
        <v>3</v>
      </c>
      <c r="E103" s="128">
        <v>1.5169999999999999</v>
      </c>
      <c r="F103" s="80"/>
      <c r="G103" s="116">
        <v>3155</v>
      </c>
      <c r="H103" s="128"/>
      <c r="I103" s="49">
        <f>ROUND(G103*6/100,0)</f>
        <v>189</v>
      </c>
      <c r="J103" s="114">
        <f t="shared" si="4"/>
        <v>189</v>
      </c>
      <c r="K103" s="23"/>
      <c r="L103" s="23"/>
      <c r="O103" s="136"/>
    </row>
    <row r="104" spans="1:15" ht="16.5" customHeight="1" thickBot="1" x14ac:dyDescent="0.3">
      <c r="A104" s="43"/>
      <c r="B104" s="115"/>
      <c r="C104" s="45"/>
      <c r="D104" s="46">
        <v>4</v>
      </c>
      <c r="E104" s="54">
        <v>1.5549999999999999</v>
      </c>
      <c r="F104" s="80">
        <v>3468</v>
      </c>
      <c r="G104" s="118">
        <v>3234</v>
      </c>
      <c r="H104" s="54"/>
      <c r="I104" s="56">
        <f>ROUND(G104*6/100,0)</f>
        <v>194</v>
      </c>
      <c r="J104" s="111">
        <f t="shared" si="4"/>
        <v>3662</v>
      </c>
      <c r="K104" s="154"/>
      <c r="N104" s="135"/>
      <c r="O104" s="136"/>
    </row>
    <row r="105" spans="1:15" ht="16.5" customHeight="1" thickBot="1" x14ac:dyDescent="0.3">
      <c r="A105" s="98"/>
      <c r="B105" s="123"/>
      <c r="C105" s="89"/>
      <c r="D105" s="59">
        <v>5</v>
      </c>
      <c r="E105" s="124">
        <v>1.5940000000000001</v>
      </c>
      <c r="F105" s="327">
        <v>3555</v>
      </c>
      <c r="G105" s="137">
        <v>3316</v>
      </c>
      <c r="H105" s="124"/>
      <c r="I105" s="158">
        <f>ROUND(G105*6/100,0)</f>
        <v>199</v>
      </c>
      <c r="J105" s="111">
        <f t="shared" si="4"/>
        <v>3754</v>
      </c>
      <c r="K105" s="23"/>
      <c r="L105" s="23"/>
      <c r="N105" s="135"/>
      <c r="O105" s="136"/>
    </row>
    <row r="106" spans="1:15" ht="16.5" thickBot="1" x14ac:dyDescent="0.3">
      <c r="A106" s="29">
        <v>13</v>
      </c>
      <c r="B106" s="138" t="s">
        <v>34</v>
      </c>
      <c r="C106" s="36" t="s">
        <v>35</v>
      </c>
      <c r="D106" s="37">
        <v>0</v>
      </c>
      <c r="E106" s="133">
        <v>1.3565</v>
      </c>
      <c r="F106" s="325"/>
      <c r="G106" s="112">
        <f>E106*$I$1</f>
        <v>2821.52</v>
      </c>
      <c r="H106" s="134"/>
      <c r="I106" s="40">
        <f>ROUND(G106*10/100,0)</f>
        <v>282</v>
      </c>
      <c r="J106" s="114">
        <f t="shared" si="4"/>
        <v>282</v>
      </c>
      <c r="K106" s="42"/>
      <c r="N106" s="135"/>
      <c r="O106" s="136"/>
    </row>
    <row r="107" spans="1:15" ht="16.5" customHeight="1" thickBot="1" x14ac:dyDescent="0.3">
      <c r="A107" s="43"/>
      <c r="B107" s="115"/>
      <c r="C107" s="45"/>
      <c r="D107" s="46">
        <v>1</v>
      </c>
      <c r="E107" s="128">
        <f>G107/$I$1</f>
        <v>1.458173076923077</v>
      </c>
      <c r="F107" s="80"/>
      <c r="G107" s="116">
        <f>ROUND(G106*1.075,0)</f>
        <v>3033</v>
      </c>
      <c r="H107" s="54"/>
      <c r="I107" s="49">
        <f>ROUND(G107*10/100,0)</f>
        <v>303</v>
      </c>
      <c r="J107" s="114">
        <f t="shared" si="4"/>
        <v>303</v>
      </c>
      <c r="K107" s="42"/>
      <c r="N107" s="135"/>
      <c r="O107" s="136"/>
    </row>
    <row r="108" spans="1:15" ht="16.5" customHeight="1" thickBot="1" x14ac:dyDescent="0.3">
      <c r="A108" s="43"/>
      <c r="B108" s="115"/>
      <c r="C108" s="45"/>
      <c r="D108" s="46">
        <v>2</v>
      </c>
      <c r="E108" s="128">
        <f>G108/$I$1</f>
        <v>1.53125</v>
      </c>
      <c r="F108" s="80"/>
      <c r="G108" s="116">
        <f>ROUND(G107*1.05,0)</f>
        <v>3185</v>
      </c>
      <c r="H108" s="54"/>
      <c r="I108" s="49">
        <f>ROUND(G108*10/100,0)</f>
        <v>319</v>
      </c>
      <c r="J108" s="114">
        <f t="shared" si="4"/>
        <v>319</v>
      </c>
      <c r="K108" s="42"/>
      <c r="N108" s="135"/>
      <c r="O108" s="136"/>
    </row>
    <row r="109" spans="1:15" ht="16.5" customHeight="1" thickBot="1" x14ac:dyDescent="0.3">
      <c r="A109" s="43"/>
      <c r="B109" s="115"/>
      <c r="C109" s="45"/>
      <c r="D109" s="46">
        <v>3</v>
      </c>
      <c r="E109" s="128">
        <f>G109/$I$1</f>
        <v>1.6076923076923078</v>
      </c>
      <c r="F109" s="80"/>
      <c r="G109" s="116">
        <f>ROUND(G108*1.05,0)</f>
        <v>3344</v>
      </c>
      <c r="H109" s="54"/>
      <c r="I109" s="49">
        <f>ROUND(G109*10/100,0)</f>
        <v>334</v>
      </c>
      <c r="J109" s="114">
        <f t="shared" si="4"/>
        <v>334</v>
      </c>
      <c r="K109" s="42"/>
      <c r="N109" s="135"/>
      <c r="O109" s="136"/>
    </row>
    <row r="110" spans="1:15" ht="16.5" thickBot="1" x14ac:dyDescent="0.3">
      <c r="A110" s="43"/>
      <c r="B110" s="115"/>
      <c r="C110" s="45"/>
      <c r="D110" s="46">
        <v>4</v>
      </c>
      <c r="E110" s="265">
        <f>G110/$I$1</f>
        <v>1.648076923076923</v>
      </c>
      <c r="F110" s="274">
        <v>3675</v>
      </c>
      <c r="G110" s="275">
        <f>ROUND(G109*1.025,0)</f>
        <v>3428</v>
      </c>
      <c r="H110" s="265"/>
      <c r="I110" s="262">
        <f>ROUND(G110*6/100,0)</f>
        <v>206</v>
      </c>
      <c r="J110" s="160">
        <f t="shared" si="4"/>
        <v>3881</v>
      </c>
      <c r="K110" s="42"/>
      <c r="N110" s="135"/>
      <c r="O110" s="136"/>
    </row>
    <row r="111" spans="1:15" ht="16.5" thickBot="1" x14ac:dyDescent="0.3">
      <c r="A111" s="98"/>
      <c r="B111" s="87"/>
      <c r="C111" s="59"/>
      <c r="D111" s="59">
        <v>5</v>
      </c>
      <c r="E111" s="124">
        <v>1.6890000000000001</v>
      </c>
      <c r="F111" s="327">
        <v>3766</v>
      </c>
      <c r="G111" s="137">
        <v>3513</v>
      </c>
      <c r="H111" s="124"/>
      <c r="I111" s="158">
        <f>ROUND(G111*6/100,0)</f>
        <v>211</v>
      </c>
      <c r="J111" s="111">
        <f t="shared" si="4"/>
        <v>3977</v>
      </c>
      <c r="K111" s="23"/>
      <c r="L111" s="23"/>
      <c r="O111" s="136"/>
    </row>
    <row r="112" spans="1:15" ht="16.5" thickBot="1" x14ac:dyDescent="0.3">
      <c r="A112" s="29">
        <v>14</v>
      </c>
      <c r="B112" s="138" t="s">
        <v>36</v>
      </c>
      <c r="C112" s="36" t="s">
        <v>35</v>
      </c>
      <c r="D112" s="37">
        <v>0</v>
      </c>
      <c r="E112" s="38"/>
      <c r="F112" s="325"/>
      <c r="G112" s="112" t="e">
        <f>#REF!*$I$1</f>
        <v>#REF!</v>
      </c>
      <c r="H112" s="134"/>
      <c r="I112" s="40" t="e">
        <f>ROUND(G112*10/100,0)</f>
        <v>#REF!</v>
      </c>
      <c r="J112" s="114" t="e">
        <f t="shared" si="4"/>
        <v>#REF!</v>
      </c>
      <c r="K112" s="42"/>
      <c r="N112" s="135"/>
      <c r="O112" s="136"/>
    </row>
    <row r="113" spans="1:15" ht="16.5" thickBot="1" x14ac:dyDescent="0.3">
      <c r="A113" s="43"/>
      <c r="B113" s="115"/>
      <c r="C113" s="45"/>
      <c r="D113" s="46">
        <v>1</v>
      </c>
      <c r="E113" s="47"/>
      <c r="F113" s="80"/>
      <c r="G113" s="116" t="e">
        <f>ROUND(G112*1.075,0)</f>
        <v>#REF!</v>
      </c>
      <c r="H113" s="54"/>
      <c r="I113" s="49" t="e">
        <f>ROUND(G113*10/100,0)</f>
        <v>#REF!</v>
      </c>
      <c r="J113" s="114" t="e">
        <f t="shared" si="4"/>
        <v>#REF!</v>
      </c>
      <c r="K113" s="42"/>
      <c r="N113" s="135"/>
      <c r="O113" s="136"/>
    </row>
    <row r="114" spans="1:15" ht="16.5" thickBot="1" x14ac:dyDescent="0.3">
      <c r="A114" s="43"/>
      <c r="B114" s="70"/>
      <c r="C114" s="46"/>
      <c r="D114" s="46">
        <v>2</v>
      </c>
      <c r="E114" s="276">
        <v>1.3779999999999999</v>
      </c>
      <c r="F114" s="274">
        <v>3073</v>
      </c>
      <c r="G114" s="275">
        <v>2866</v>
      </c>
      <c r="H114" s="265"/>
      <c r="I114" s="262">
        <f>ROUND(G114*6/100,0)</f>
        <v>172</v>
      </c>
      <c r="J114" s="160">
        <f t="shared" si="4"/>
        <v>3245</v>
      </c>
      <c r="K114" s="42"/>
      <c r="N114" s="135"/>
      <c r="O114" s="136"/>
    </row>
    <row r="115" spans="1:15" ht="16.5" thickBot="1" x14ac:dyDescent="0.3">
      <c r="A115" s="43"/>
      <c r="B115" s="115"/>
      <c r="C115" s="45"/>
      <c r="D115" s="46">
        <v>3</v>
      </c>
      <c r="E115" s="47"/>
      <c r="F115" s="80"/>
      <c r="G115" s="116">
        <f>ROUND(G114*1.05,0)</f>
        <v>3009</v>
      </c>
      <c r="H115" s="54"/>
      <c r="I115" s="49">
        <f>ROUND(G115*10/100,0)</f>
        <v>301</v>
      </c>
      <c r="J115" s="114">
        <f t="shared" ref="J115:J142" si="5">SUM(F115+H115+I115)</f>
        <v>301</v>
      </c>
      <c r="K115" s="42"/>
      <c r="N115" s="135"/>
      <c r="O115" s="136"/>
    </row>
    <row r="116" spans="1:15" ht="16.5" thickBot="1" x14ac:dyDescent="0.3">
      <c r="A116" s="43"/>
      <c r="B116" s="115"/>
      <c r="C116" s="45"/>
      <c r="D116" s="46">
        <v>4</v>
      </c>
      <c r="E116" s="47"/>
      <c r="F116" s="80"/>
      <c r="G116" s="116">
        <f>ROUND(G115*1.025,0)</f>
        <v>3084</v>
      </c>
      <c r="H116" s="54"/>
      <c r="I116" s="49">
        <f>ROUND(G116*10/100,0)</f>
        <v>308</v>
      </c>
      <c r="J116" s="114">
        <f t="shared" si="5"/>
        <v>308</v>
      </c>
      <c r="K116" s="42"/>
      <c r="N116" s="135"/>
      <c r="O116" s="136"/>
    </row>
    <row r="117" spans="1:15" ht="16.5" thickBot="1" x14ac:dyDescent="0.3">
      <c r="A117" s="98"/>
      <c r="B117" s="87"/>
      <c r="C117" s="59"/>
      <c r="D117" s="59">
        <v>5</v>
      </c>
      <c r="E117" s="124">
        <v>1.52</v>
      </c>
      <c r="F117" s="327">
        <v>3390</v>
      </c>
      <c r="G117" s="137">
        <v>3162</v>
      </c>
      <c r="H117" s="124"/>
      <c r="I117" s="158">
        <f>ROUND(G117*6/100,0)</f>
        <v>190</v>
      </c>
      <c r="J117" s="111">
        <f t="shared" si="5"/>
        <v>3580</v>
      </c>
      <c r="K117" s="23"/>
      <c r="L117" s="23"/>
      <c r="O117" s="136"/>
    </row>
    <row r="118" spans="1:15" ht="16.5" thickBot="1" x14ac:dyDescent="0.3">
      <c r="A118" s="29">
        <v>15</v>
      </c>
      <c r="B118" s="138" t="s">
        <v>37</v>
      </c>
      <c r="C118" s="36" t="s">
        <v>35</v>
      </c>
      <c r="D118" s="37">
        <v>0</v>
      </c>
      <c r="E118" s="277">
        <v>1.1910000000000001</v>
      </c>
      <c r="F118" s="278">
        <v>2656</v>
      </c>
      <c r="G118" s="279">
        <f>E118*$I$1</f>
        <v>2477.2800000000002</v>
      </c>
      <c r="H118" s="277"/>
      <c r="I118" s="280">
        <f>ROUND(G118*6/100,0)</f>
        <v>149</v>
      </c>
      <c r="J118" s="160">
        <f t="shared" si="5"/>
        <v>2805</v>
      </c>
      <c r="K118" s="42"/>
      <c r="N118" s="135"/>
      <c r="O118" s="136"/>
    </row>
    <row r="119" spans="1:15" ht="16.5" thickBot="1" x14ac:dyDescent="0.3">
      <c r="A119" s="43"/>
      <c r="B119" s="70"/>
      <c r="C119" s="46"/>
      <c r="D119" s="46">
        <v>1</v>
      </c>
      <c r="E119" s="265">
        <f>G119/$I$1</f>
        <v>1.2798076923076922</v>
      </c>
      <c r="F119" s="274">
        <v>2854</v>
      </c>
      <c r="G119" s="275">
        <v>2662</v>
      </c>
      <c r="H119" s="265"/>
      <c r="I119" s="280">
        <f>ROUND(G119*6/100,0)</f>
        <v>160</v>
      </c>
      <c r="J119" s="160">
        <f t="shared" si="5"/>
        <v>3014</v>
      </c>
      <c r="K119" s="42"/>
      <c r="N119" s="135"/>
      <c r="O119" s="136"/>
    </row>
    <row r="120" spans="1:15" ht="16.5" thickBot="1" x14ac:dyDescent="0.3">
      <c r="A120" s="43"/>
      <c r="B120" s="70"/>
      <c r="C120" s="46"/>
      <c r="D120" s="46">
        <v>2</v>
      </c>
      <c r="E120" s="265"/>
      <c r="F120" s="274"/>
      <c r="G120" s="266"/>
      <c r="H120" s="265"/>
      <c r="I120" s="262"/>
      <c r="J120" s="160"/>
      <c r="K120" s="23"/>
      <c r="L120" s="23"/>
      <c r="N120" s="135"/>
      <c r="O120" s="136"/>
    </row>
    <row r="121" spans="1:15" ht="16.5" thickBot="1" x14ac:dyDescent="0.3">
      <c r="A121" s="43"/>
      <c r="B121" s="70"/>
      <c r="C121" s="46"/>
      <c r="D121" s="46">
        <v>3</v>
      </c>
      <c r="E121" s="128">
        <f>G121/$I$1</f>
        <v>0</v>
      </c>
      <c r="F121" s="80"/>
      <c r="G121" s="116">
        <f>ROUND(G120*1.05,0)</f>
        <v>0</v>
      </c>
      <c r="H121" s="54"/>
      <c r="I121" s="49"/>
      <c r="J121" s="114">
        <f t="shared" si="5"/>
        <v>0</v>
      </c>
      <c r="K121" s="42"/>
      <c r="N121" s="135"/>
      <c r="O121" s="136"/>
    </row>
    <row r="122" spans="1:15" ht="16.5" thickBot="1" x14ac:dyDescent="0.3">
      <c r="A122" s="43"/>
      <c r="B122" s="70"/>
      <c r="C122" s="46"/>
      <c r="D122" s="46">
        <v>4</v>
      </c>
      <c r="E122" s="128">
        <f>G122/$I$1</f>
        <v>0</v>
      </c>
      <c r="F122" s="80"/>
      <c r="G122" s="116">
        <f>ROUND(G121*1.025,0)</f>
        <v>0</v>
      </c>
      <c r="H122" s="54"/>
      <c r="I122" s="49"/>
      <c r="J122" s="114">
        <f t="shared" si="5"/>
        <v>0</v>
      </c>
      <c r="K122" s="42"/>
      <c r="N122" s="135"/>
      <c r="O122" s="136"/>
    </row>
    <row r="123" spans="1:15" ht="16.5" thickBot="1" x14ac:dyDescent="0.3">
      <c r="A123" s="98"/>
      <c r="B123" s="87"/>
      <c r="C123" s="59"/>
      <c r="D123" s="59">
        <v>5</v>
      </c>
      <c r="E123" s="124">
        <v>1.482</v>
      </c>
      <c r="F123" s="327">
        <v>3305</v>
      </c>
      <c r="G123" s="137">
        <v>3083</v>
      </c>
      <c r="H123" s="124"/>
      <c r="I123" s="127">
        <f>ROUND(G123*6/100,0)</f>
        <v>185</v>
      </c>
      <c r="J123" s="111">
        <f t="shared" si="5"/>
        <v>3490</v>
      </c>
      <c r="K123" s="23"/>
      <c r="L123" s="23"/>
      <c r="O123" s="136"/>
    </row>
    <row r="124" spans="1:15" ht="16.5" thickBot="1" x14ac:dyDescent="0.3">
      <c r="A124" s="29">
        <v>16</v>
      </c>
      <c r="B124" s="138" t="s">
        <v>38</v>
      </c>
      <c r="C124" s="36" t="s">
        <v>35</v>
      </c>
      <c r="D124" s="37">
        <v>0</v>
      </c>
      <c r="E124" s="271"/>
      <c r="F124" s="278"/>
      <c r="G124" s="272"/>
      <c r="H124" s="271"/>
      <c r="I124" s="273"/>
      <c r="J124" s="160"/>
      <c r="K124" s="23"/>
      <c r="L124" s="23"/>
    </row>
    <row r="125" spans="1:15" ht="16.5" thickBot="1" x14ac:dyDescent="0.3">
      <c r="A125" s="43"/>
      <c r="B125" s="70"/>
      <c r="C125" s="46"/>
      <c r="D125" s="46">
        <v>1</v>
      </c>
      <c r="E125" s="265"/>
      <c r="F125" s="274"/>
      <c r="G125" s="266"/>
      <c r="H125" s="265"/>
      <c r="I125" s="262"/>
      <c r="J125" s="160"/>
      <c r="K125" s="23"/>
      <c r="L125" s="23"/>
      <c r="O125" s="136"/>
    </row>
    <row r="126" spans="1:15" ht="16.5" thickBot="1" x14ac:dyDescent="0.3">
      <c r="A126" s="43"/>
      <c r="B126" s="70"/>
      <c r="C126" s="46"/>
      <c r="D126" s="46">
        <v>2</v>
      </c>
      <c r="E126" s="54">
        <v>1.2529999999999999</v>
      </c>
      <c r="F126" s="80">
        <v>2794</v>
      </c>
      <c r="G126" s="118">
        <v>2606</v>
      </c>
      <c r="H126" s="54"/>
      <c r="I126" s="56">
        <v>156</v>
      </c>
      <c r="J126" s="111">
        <f t="shared" si="5"/>
        <v>2950</v>
      </c>
      <c r="K126" s="42"/>
    </row>
    <row r="127" spans="1:15" ht="16.5" thickBot="1" x14ac:dyDescent="0.3">
      <c r="A127" s="43"/>
      <c r="B127" s="70"/>
      <c r="C127" s="46"/>
      <c r="D127" s="46">
        <v>3</v>
      </c>
      <c r="E127" s="54">
        <v>1.3160000000000001</v>
      </c>
      <c r="F127" s="80">
        <v>2935</v>
      </c>
      <c r="G127" s="118">
        <v>2737</v>
      </c>
      <c r="H127" s="54"/>
      <c r="I127" s="56">
        <f>ROUND(G127*6/100,0)</f>
        <v>164</v>
      </c>
      <c r="J127" s="111">
        <f t="shared" si="5"/>
        <v>3099</v>
      </c>
      <c r="K127" s="23"/>
      <c r="L127" s="23"/>
      <c r="O127" s="136"/>
    </row>
    <row r="128" spans="1:15" ht="16.5" thickBot="1" x14ac:dyDescent="0.3">
      <c r="A128" s="43"/>
      <c r="B128" s="70"/>
      <c r="C128" s="46"/>
      <c r="D128" s="46">
        <v>4</v>
      </c>
      <c r="E128" s="54">
        <v>1.349</v>
      </c>
      <c r="F128" s="80">
        <v>3008</v>
      </c>
      <c r="G128" s="118">
        <v>2806</v>
      </c>
      <c r="H128" s="54"/>
      <c r="I128" s="56">
        <f>ROUND(G128*6/100,0)</f>
        <v>168</v>
      </c>
      <c r="J128" s="111">
        <f t="shared" si="5"/>
        <v>3176</v>
      </c>
      <c r="K128" s="23"/>
      <c r="L128" s="23"/>
      <c r="O128" s="136"/>
    </row>
    <row r="129" spans="1:15" ht="16.5" thickBot="1" x14ac:dyDescent="0.3">
      <c r="A129" s="98"/>
      <c r="B129" s="87"/>
      <c r="C129" s="59"/>
      <c r="D129" s="59">
        <v>5</v>
      </c>
      <c r="E129" s="124">
        <v>1.383</v>
      </c>
      <c r="F129" s="327">
        <v>3084</v>
      </c>
      <c r="G129" s="137">
        <v>2877</v>
      </c>
      <c r="H129" s="124"/>
      <c r="I129" s="127">
        <f>ROUND(G129*6/100,0)</f>
        <v>173</v>
      </c>
      <c r="J129" s="111">
        <f t="shared" si="5"/>
        <v>3257</v>
      </c>
      <c r="K129" s="23"/>
      <c r="L129" s="23"/>
      <c r="O129" s="136"/>
    </row>
    <row r="130" spans="1:15" ht="16.5" thickBot="1" x14ac:dyDescent="0.3">
      <c r="A130" s="29">
        <v>18</v>
      </c>
      <c r="B130" s="161" t="s">
        <v>39</v>
      </c>
      <c r="C130" s="36" t="s">
        <v>35</v>
      </c>
      <c r="D130" s="37">
        <v>0</v>
      </c>
      <c r="E130" s="133">
        <v>1.1910000000000001</v>
      </c>
      <c r="F130" s="325"/>
      <c r="G130" s="112">
        <f>E130*$I$1</f>
        <v>2477.2800000000002</v>
      </c>
      <c r="H130" s="134"/>
      <c r="I130" s="40">
        <f>ROUND(G130*10/100,0)</f>
        <v>248</v>
      </c>
      <c r="J130" s="114">
        <f t="shared" si="5"/>
        <v>248</v>
      </c>
      <c r="K130" s="42"/>
      <c r="N130" s="135"/>
      <c r="O130" s="136"/>
    </row>
    <row r="131" spans="1:15" ht="16.5" thickBot="1" x14ac:dyDescent="0.3">
      <c r="A131" s="43"/>
      <c r="B131" s="70"/>
      <c r="C131" s="46"/>
      <c r="D131" s="46">
        <v>1</v>
      </c>
      <c r="E131" s="128">
        <f>G131/$I$1</f>
        <v>1.2802884615384615</v>
      </c>
      <c r="F131" s="80"/>
      <c r="G131" s="116">
        <f>ROUND(G130*1.075,0)</f>
        <v>2663</v>
      </c>
      <c r="H131" s="54"/>
      <c r="I131" s="49">
        <f>ROUND(G131*10/100,0)</f>
        <v>266</v>
      </c>
      <c r="J131" s="114">
        <f t="shared" si="5"/>
        <v>266</v>
      </c>
      <c r="K131" s="42"/>
      <c r="N131" s="135"/>
      <c r="O131" s="136"/>
    </row>
    <row r="132" spans="1:15" ht="16.5" thickBot="1" x14ac:dyDescent="0.3">
      <c r="A132" s="43"/>
      <c r="B132" s="70"/>
      <c r="C132" s="46"/>
      <c r="D132" s="46">
        <v>2</v>
      </c>
      <c r="E132" s="128">
        <f>G132/$I$1</f>
        <v>1.3442307692307693</v>
      </c>
      <c r="F132" s="80"/>
      <c r="G132" s="116">
        <f>ROUND(G131*1.05,0)</f>
        <v>2796</v>
      </c>
      <c r="H132" s="54"/>
      <c r="I132" s="49">
        <f>ROUND(G132*10/100,0)</f>
        <v>280</v>
      </c>
      <c r="J132" s="114">
        <f t="shared" si="5"/>
        <v>280</v>
      </c>
      <c r="K132" s="42"/>
      <c r="N132" s="135"/>
      <c r="O132" s="136"/>
    </row>
    <row r="133" spans="1:15" ht="16.5" thickBot="1" x14ac:dyDescent="0.3">
      <c r="A133" s="43"/>
      <c r="B133" s="70"/>
      <c r="C133" s="46"/>
      <c r="D133" s="46">
        <v>3</v>
      </c>
      <c r="E133" s="128">
        <f>G133/$I$1</f>
        <v>1.4115384615384616</v>
      </c>
      <c r="F133" s="80"/>
      <c r="G133" s="116">
        <f>ROUND(G132*1.05,0)</f>
        <v>2936</v>
      </c>
      <c r="H133" s="54"/>
      <c r="I133" s="49">
        <f>ROUND(G133*10/100,0)</f>
        <v>294</v>
      </c>
      <c r="J133" s="114">
        <f t="shared" si="5"/>
        <v>294</v>
      </c>
      <c r="K133" s="42"/>
      <c r="N133" s="135"/>
      <c r="O133" s="136"/>
    </row>
    <row r="134" spans="1:15" ht="16.5" thickBot="1" x14ac:dyDescent="0.3">
      <c r="A134" s="43"/>
      <c r="B134" s="70"/>
      <c r="C134" s="46"/>
      <c r="D134" s="46">
        <v>4</v>
      </c>
      <c r="E134" s="265"/>
      <c r="F134" s="274"/>
      <c r="G134" s="266"/>
      <c r="H134" s="265"/>
      <c r="I134" s="262"/>
      <c r="J134" s="160"/>
      <c r="K134" s="23"/>
      <c r="L134" s="23"/>
      <c r="O134" s="136"/>
    </row>
    <row r="135" spans="1:15" ht="16.5" thickBot="1" x14ac:dyDescent="0.3">
      <c r="A135" s="98"/>
      <c r="B135" s="87"/>
      <c r="C135" s="59"/>
      <c r="D135" s="59">
        <v>5</v>
      </c>
      <c r="E135" s="124">
        <v>1.482</v>
      </c>
      <c r="F135" s="327">
        <v>3305</v>
      </c>
      <c r="G135" s="137">
        <v>3083</v>
      </c>
      <c r="H135" s="124"/>
      <c r="I135" s="127">
        <f>ROUND(G135*6/100,0)</f>
        <v>185</v>
      </c>
      <c r="J135" s="111">
        <f t="shared" si="5"/>
        <v>3490</v>
      </c>
      <c r="K135" s="23"/>
      <c r="L135" s="23"/>
      <c r="O135" s="136"/>
    </row>
    <row r="136" spans="1:15" ht="16.5" thickBot="1" x14ac:dyDescent="0.3">
      <c r="A136" s="16">
        <v>19</v>
      </c>
      <c r="B136" s="162" t="s">
        <v>40</v>
      </c>
      <c r="C136" s="163" t="s">
        <v>12</v>
      </c>
      <c r="D136" s="109">
        <v>5</v>
      </c>
      <c r="E136" s="65">
        <v>2.69</v>
      </c>
      <c r="F136" s="326">
        <v>5999</v>
      </c>
      <c r="G136" s="110">
        <v>5595</v>
      </c>
      <c r="H136" s="65"/>
      <c r="I136" s="19"/>
      <c r="J136" s="111">
        <f t="shared" si="5"/>
        <v>5999</v>
      </c>
      <c r="K136" s="23"/>
      <c r="L136" s="23"/>
    </row>
    <row r="137" spans="1:15" ht="16.5" thickBot="1" x14ac:dyDescent="0.3">
      <c r="A137" s="29">
        <v>20</v>
      </c>
      <c r="B137" s="164" t="s">
        <v>41</v>
      </c>
      <c r="C137" s="36" t="s">
        <v>21</v>
      </c>
      <c r="D137" s="37">
        <v>0</v>
      </c>
      <c r="E137" s="134"/>
      <c r="F137" s="325"/>
      <c r="G137" s="165"/>
      <c r="H137" s="134"/>
      <c r="I137" s="40">
        <f>ROUND(G137*10/100,0)</f>
        <v>0</v>
      </c>
      <c r="J137" s="114">
        <f t="shared" si="5"/>
        <v>0</v>
      </c>
      <c r="K137" s="42"/>
    </row>
    <row r="138" spans="1:15" ht="16.5" thickBot="1" x14ac:dyDescent="0.3">
      <c r="A138" s="43"/>
      <c r="B138" s="70"/>
      <c r="C138" s="46"/>
      <c r="D138" s="46">
        <v>1</v>
      </c>
      <c r="E138" s="54"/>
      <c r="F138" s="80"/>
      <c r="G138" s="118"/>
      <c r="H138" s="54"/>
      <c r="I138" s="49">
        <f>ROUND(G138*10/100,0)</f>
        <v>0</v>
      </c>
      <c r="J138" s="114">
        <f t="shared" si="5"/>
        <v>0</v>
      </c>
      <c r="K138" s="42"/>
    </row>
    <row r="139" spans="1:15" ht="16.5" thickBot="1" x14ac:dyDescent="0.3">
      <c r="A139" s="43"/>
      <c r="B139" s="120"/>
      <c r="C139" s="46"/>
      <c r="D139" s="46">
        <v>2</v>
      </c>
      <c r="E139" s="54"/>
      <c r="F139" s="80"/>
      <c r="G139" s="118"/>
      <c r="H139" s="54"/>
      <c r="I139" s="49">
        <f>ROUND(G139*10/100,0)</f>
        <v>0</v>
      </c>
      <c r="J139" s="114">
        <f t="shared" si="5"/>
        <v>0</v>
      </c>
      <c r="K139" s="42"/>
    </row>
    <row r="140" spans="1:15" ht="16.5" thickBot="1" x14ac:dyDescent="0.3">
      <c r="A140" s="43"/>
      <c r="B140" s="70"/>
      <c r="C140" s="46"/>
      <c r="D140" s="46">
        <v>3</v>
      </c>
      <c r="E140" s="54"/>
      <c r="F140" s="80"/>
      <c r="G140" s="118"/>
      <c r="H140" s="54"/>
      <c r="I140" s="49">
        <f>ROUND(G140*10/100,0)</f>
        <v>0</v>
      </c>
      <c r="J140" s="114">
        <f t="shared" si="5"/>
        <v>0</v>
      </c>
      <c r="K140" s="42"/>
    </row>
    <row r="141" spans="1:15" ht="16.5" thickBot="1" x14ac:dyDescent="0.3">
      <c r="A141" s="43"/>
      <c r="B141" s="166"/>
      <c r="C141" s="46"/>
      <c r="D141" s="46">
        <v>4</v>
      </c>
      <c r="E141" s="54">
        <v>1.63</v>
      </c>
      <c r="F141" s="80">
        <v>3635</v>
      </c>
      <c r="G141" s="118">
        <v>3390</v>
      </c>
      <c r="H141" s="54"/>
      <c r="I141" s="56">
        <f>ROUND(G141*6/100,0)</f>
        <v>203</v>
      </c>
      <c r="J141" s="111">
        <f t="shared" si="5"/>
        <v>3838</v>
      </c>
      <c r="K141" s="23"/>
      <c r="L141" s="23"/>
    </row>
    <row r="142" spans="1:15" ht="16.5" thickBot="1" x14ac:dyDescent="0.3">
      <c r="A142" s="98"/>
      <c r="B142" s="87"/>
      <c r="C142" s="59"/>
      <c r="D142" s="59">
        <v>5</v>
      </c>
      <c r="E142" s="147">
        <f>G142/$I$1</f>
        <v>1.6706730769230769</v>
      </c>
      <c r="F142" s="327"/>
      <c r="G142" s="148">
        <f>ROUND(G141*1.025,0)</f>
        <v>3475</v>
      </c>
      <c r="H142" s="124"/>
      <c r="I142" s="149">
        <f>ROUND(G142*10/100,0)</f>
        <v>348</v>
      </c>
      <c r="J142" s="114">
        <f t="shared" si="5"/>
        <v>348</v>
      </c>
      <c r="K142" s="42"/>
    </row>
    <row r="145" spans="1:12" x14ac:dyDescent="0.25">
      <c r="B145" s="102" t="s">
        <v>42</v>
      </c>
    </row>
    <row r="146" spans="1:12" x14ac:dyDescent="0.25">
      <c r="B146" s="102"/>
    </row>
    <row r="147" spans="1:12" ht="16.5" thickBot="1" x14ac:dyDescent="0.3"/>
    <row r="148" spans="1:12" ht="90.75" thickBot="1" x14ac:dyDescent="0.3">
      <c r="A148" s="6" t="s">
        <v>1</v>
      </c>
      <c r="B148" s="7" t="s">
        <v>2</v>
      </c>
      <c r="C148" s="8" t="s">
        <v>3</v>
      </c>
      <c r="D148" s="7" t="s">
        <v>4</v>
      </c>
      <c r="E148" s="8"/>
      <c r="F148" s="331" t="s">
        <v>6</v>
      </c>
      <c r="G148" s="10" t="s">
        <v>9</v>
      </c>
      <c r="H148" s="7" t="s">
        <v>43</v>
      </c>
      <c r="I148" s="7" t="s">
        <v>10</v>
      </c>
      <c r="J148" s="12"/>
      <c r="K148" s="12"/>
    </row>
    <row r="149" spans="1:12" ht="16.5" thickBot="1" x14ac:dyDescent="0.3">
      <c r="A149" s="167">
        <v>1</v>
      </c>
      <c r="B149" s="162" t="s">
        <v>44</v>
      </c>
      <c r="C149" s="15" t="s">
        <v>12</v>
      </c>
      <c r="D149" s="13">
        <v>5</v>
      </c>
      <c r="E149" s="109"/>
      <c r="F149" s="326">
        <v>6750</v>
      </c>
      <c r="G149" s="168"/>
      <c r="H149" s="19">
        <f>ROUND(F149*15/100,0)</f>
        <v>1013</v>
      </c>
      <c r="I149" s="21">
        <f>SUM(F149+H149)</f>
        <v>7763</v>
      </c>
      <c r="J149" s="23"/>
      <c r="K149" s="23"/>
      <c r="L149" s="23"/>
    </row>
    <row r="150" spans="1:12" ht="16.5" thickBot="1" x14ac:dyDescent="0.3">
      <c r="A150" s="58"/>
      <c r="B150" s="169" t="s">
        <v>40</v>
      </c>
      <c r="C150" s="15" t="s">
        <v>12</v>
      </c>
      <c r="D150" s="109">
        <v>5</v>
      </c>
      <c r="E150" s="173"/>
      <c r="F150" s="20">
        <v>5315</v>
      </c>
      <c r="G150" s="168"/>
      <c r="H150" s="19">
        <f>ROUND(F150*15/100,0)</f>
        <v>797</v>
      </c>
      <c r="I150" s="21">
        <f>SUM(F150+H150)</f>
        <v>6112</v>
      </c>
      <c r="J150" s="23"/>
      <c r="K150" s="23"/>
      <c r="L150" s="23"/>
    </row>
    <row r="151" spans="1:12" ht="16.5" thickBot="1" x14ac:dyDescent="0.3">
      <c r="A151" s="13">
        <v>2</v>
      </c>
      <c r="B151" s="172" t="s">
        <v>45</v>
      </c>
      <c r="C151" s="15" t="s">
        <v>12</v>
      </c>
      <c r="D151" s="109">
        <v>5</v>
      </c>
      <c r="E151" s="109"/>
      <c r="F151" s="345">
        <v>5341</v>
      </c>
      <c r="G151" s="175"/>
      <c r="H151" s="19">
        <v>790</v>
      </c>
      <c r="I151" s="21">
        <f>SUM(F151+H151)</f>
        <v>6131</v>
      </c>
      <c r="J151" s="23"/>
      <c r="K151" s="23"/>
    </row>
    <row r="152" spans="1:12" x14ac:dyDescent="0.25">
      <c r="A152" s="29">
        <v>3</v>
      </c>
      <c r="B152" s="176" t="s">
        <v>46</v>
      </c>
      <c r="C152" s="177" t="s">
        <v>12</v>
      </c>
      <c r="D152" s="178">
        <v>0</v>
      </c>
      <c r="E152" s="179"/>
      <c r="F152" s="180"/>
      <c r="G152" s="181"/>
      <c r="H152" s="181"/>
      <c r="I152" s="182"/>
    </row>
    <row r="153" spans="1:12" x14ac:dyDescent="0.25">
      <c r="A153" s="43"/>
      <c r="B153" s="43"/>
      <c r="C153" s="46"/>
      <c r="D153" s="183">
        <v>1</v>
      </c>
      <c r="E153" s="183"/>
      <c r="F153" s="119"/>
      <c r="G153" s="184"/>
      <c r="H153" s="185"/>
      <c r="I153" s="57"/>
      <c r="J153" s="23"/>
      <c r="K153" s="23"/>
    </row>
    <row r="154" spans="1:12" x14ac:dyDescent="0.25">
      <c r="A154" s="43"/>
      <c r="B154" s="43"/>
      <c r="C154" s="46"/>
      <c r="D154" s="183">
        <v>2</v>
      </c>
      <c r="E154" s="183"/>
      <c r="F154" s="119">
        <v>3744</v>
      </c>
      <c r="G154" s="184">
        <v>121</v>
      </c>
      <c r="H154" s="185"/>
      <c r="I154" s="57">
        <f>SUM(F154+G154)</f>
        <v>3865</v>
      </c>
      <c r="J154" s="23"/>
      <c r="K154" s="23"/>
    </row>
    <row r="155" spans="1:12" x14ac:dyDescent="0.25">
      <c r="A155" s="43"/>
      <c r="B155" s="43"/>
      <c r="C155" s="46"/>
      <c r="D155" s="183">
        <v>3</v>
      </c>
      <c r="E155" s="183"/>
      <c r="F155" s="119"/>
      <c r="G155" s="184"/>
      <c r="H155" s="185"/>
      <c r="I155" s="57"/>
      <c r="J155" s="23"/>
      <c r="K155" s="23"/>
    </row>
    <row r="156" spans="1:12" x14ac:dyDescent="0.25">
      <c r="A156" s="43"/>
      <c r="B156" s="43"/>
      <c r="C156" s="46"/>
      <c r="D156" s="183">
        <v>4</v>
      </c>
      <c r="E156" s="186"/>
      <c r="F156" s="56">
        <v>3982</v>
      </c>
      <c r="G156" s="56">
        <v>130</v>
      </c>
      <c r="H156" s="185"/>
      <c r="I156" s="57">
        <f>SUM(F156+G156)</f>
        <v>4112</v>
      </c>
      <c r="J156" s="23"/>
      <c r="K156" s="23"/>
    </row>
    <row r="157" spans="1:12" ht="16.5" thickBot="1" x14ac:dyDescent="0.3">
      <c r="A157" s="98"/>
      <c r="B157" s="43"/>
      <c r="C157" s="46"/>
      <c r="D157" s="183">
        <v>5</v>
      </c>
      <c r="E157" s="183"/>
      <c r="F157" s="119">
        <v>4131</v>
      </c>
      <c r="G157" s="56">
        <v>133</v>
      </c>
      <c r="H157" s="185"/>
      <c r="I157" s="57">
        <f>SUM(F157+G157)</f>
        <v>4264</v>
      </c>
      <c r="J157" s="23"/>
      <c r="K157" s="23"/>
    </row>
    <row r="158" spans="1:12" ht="16.5" thickBot="1" x14ac:dyDescent="0.3">
      <c r="A158" s="120"/>
      <c r="B158" s="62"/>
      <c r="C158" s="189"/>
      <c r="D158" s="281">
        <v>5</v>
      </c>
      <c r="E158" s="281"/>
      <c r="F158" s="282">
        <v>4162</v>
      </c>
      <c r="G158" s="280">
        <v>137</v>
      </c>
      <c r="H158" s="283"/>
      <c r="I158" s="284">
        <f>SUM(F158+G158)</f>
        <v>4299</v>
      </c>
      <c r="J158" s="23"/>
      <c r="K158" s="23"/>
    </row>
    <row r="159" spans="1:12" ht="16.5" thickBot="1" x14ac:dyDescent="0.3">
      <c r="A159" s="120"/>
      <c r="B159" s="62" t="s">
        <v>47</v>
      </c>
      <c r="C159" s="190" t="s">
        <v>12</v>
      </c>
      <c r="D159" s="281">
        <v>3</v>
      </c>
      <c r="E159" s="281"/>
      <c r="F159" s="282">
        <v>4841</v>
      </c>
      <c r="G159" s="280"/>
      <c r="H159" s="293">
        <v>364</v>
      </c>
      <c r="I159" s="284">
        <f>SUM(F159:H159)</f>
        <v>5205</v>
      </c>
      <c r="J159" s="23"/>
      <c r="K159" s="23"/>
    </row>
    <row r="160" spans="1:12" x14ac:dyDescent="0.25">
      <c r="A160" s="120"/>
      <c r="B160" s="191" t="s">
        <v>48</v>
      </c>
      <c r="C160" s="177" t="s">
        <v>12</v>
      </c>
      <c r="D160" s="285">
        <v>1</v>
      </c>
      <c r="E160" s="285"/>
      <c r="F160" s="286">
        <v>3875</v>
      </c>
      <c r="G160" s="287"/>
      <c r="H160" s="288">
        <v>471</v>
      </c>
      <c r="I160" s="343">
        <f>SUM(F160+H160)</f>
        <v>4346</v>
      </c>
      <c r="J160" s="23"/>
      <c r="K160" s="23"/>
    </row>
    <row r="161" spans="1:11" ht="16.5" thickBot="1" x14ac:dyDescent="0.3">
      <c r="A161" s="120"/>
      <c r="B161" s="344"/>
      <c r="C161" s="218"/>
      <c r="D161" s="296">
        <v>5</v>
      </c>
      <c r="E161" s="296"/>
      <c r="F161" s="337">
        <v>5004</v>
      </c>
      <c r="G161" s="159"/>
      <c r="H161" s="297">
        <v>650</v>
      </c>
      <c r="I161" s="292">
        <f>SUM(F161+H161)</f>
        <v>5654</v>
      </c>
      <c r="J161" s="23"/>
      <c r="K161" s="23"/>
    </row>
    <row r="162" spans="1:11" x14ac:dyDescent="0.25">
      <c r="A162" s="29">
        <v>6</v>
      </c>
      <c r="B162" s="192" t="s">
        <v>49</v>
      </c>
      <c r="C162" s="36" t="s">
        <v>12</v>
      </c>
      <c r="D162" s="178">
        <v>0</v>
      </c>
      <c r="E162" s="178"/>
      <c r="F162" s="332"/>
      <c r="G162" s="37"/>
      <c r="H162" s="37"/>
      <c r="I162" s="193"/>
    </row>
    <row r="163" spans="1:11" x14ac:dyDescent="0.25">
      <c r="A163" s="43"/>
      <c r="B163" s="70"/>
      <c r="C163" s="46"/>
      <c r="D163" s="183">
        <v>1</v>
      </c>
      <c r="E163" s="183"/>
      <c r="F163" s="119"/>
      <c r="G163" s="46"/>
      <c r="H163" s="46"/>
      <c r="I163" s="194"/>
    </row>
    <row r="164" spans="1:11" x14ac:dyDescent="0.25">
      <c r="A164" s="43"/>
      <c r="B164" s="70"/>
      <c r="C164" s="46"/>
      <c r="D164" s="183">
        <v>2</v>
      </c>
      <c r="E164" s="183"/>
      <c r="F164" s="119"/>
      <c r="G164" s="46"/>
      <c r="H164" s="58"/>
      <c r="I164" s="195"/>
    </row>
    <row r="165" spans="1:11" x14ac:dyDescent="0.25">
      <c r="A165" s="43"/>
      <c r="B165" s="70"/>
      <c r="C165" s="46"/>
      <c r="D165" s="183">
        <v>3</v>
      </c>
      <c r="E165" s="183"/>
      <c r="F165" s="119"/>
      <c r="G165" s="46"/>
      <c r="H165" s="56"/>
      <c r="I165" s="57"/>
      <c r="J165" s="23"/>
      <c r="K165" s="23"/>
    </row>
    <row r="166" spans="1:11" x14ac:dyDescent="0.25">
      <c r="A166" s="43"/>
      <c r="B166" s="70"/>
      <c r="C166" s="46"/>
      <c r="D166" s="196">
        <v>4</v>
      </c>
      <c r="E166" s="196"/>
      <c r="F166" s="262">
        <v>5094</v>
      </c>
      <c r="G166" s="196"/>
      <c r="H166" s="262">
        <v>697</v>
      </c>
      <c r="I166" s="263">
        <f>SUM(F166:H166)</f>
        <v>5791</v>
      </c>
      <c r="J166" s="23"/>
      <c r="K166" s="23"/>
    </row>
    <row r="167" spans="1:11" x14ac:dyDescent="0.25">
      <c r="A167" s="120"/>
      <c r="B167" s="70"/>
      <c r="C167" s="196"/>
      <c r="D167" s="196">
        <v>5</v>
      </c>
      <c r="E167" s="289"/>
      <c r="F167" s="333">
        <v>5005</v>
      </c>
      <c r="G167" s="290"/>
      <c r="H167" s="291">
        <v>650</v>
      </c>
      <c r="I167" s="263">
        <f>SUM(F167+H167)</f>
        <v>5655</v>
      </c>
      <c r="J167" s="23"/>
      <c r="K167" s="23"/>
    </row>
    <row r="168" spans="1:11" ht="16.5" thickBot="1" x14ac:dyDescent="0.3">
      <c r="A168" s="120"/>
      <c r="B168" s="87"/>
      <c r="C168" s="155"/>
      <c r="D168" s="59">
        <v>5</v>
      </c>
      <c r="E168" s="59"/>
      <c r="F168" s="127">
        <v>5221</v>
      </c>
      <c r="G168" s="59"/>
      <c r="H168" s="127">
        <v>714</v>
      </c>
      <c r="I168" s="188">
        <f>SUM(F168+H168)</f>
        <v>5935</v>
      </c>
      <c r="J168" s="23"/>
      <c r="K168" s="23"/>
    </row>
    <row r="169" spans="1:11" x14ac:dyDescent="0.25">
      <c r="A169" s="29">
        <v>7</v>
      </c>
      <c r="B169" s="192" t="s">
        <v>50</v>
      </c>
      <c r="C169" s="36" t="s">
        <v>12</v>
      </c>
      <c r="D169" s="178">
        <v>0</v>
      </c>
      <c r="E169" s="178"/>
      <c r="F169" s="332"/>
      <c r="G169" s="37"/>
      <c r="H169" s="37"/>
      <c r="I169" s="193"/>
    </row>
    <row r="170" spans="1:11" x14ac:dyDescent="0.25">
      <c r="A170" s="43"/>
      <c r="B170" s="70"/>
      <c r="C170" s="46"/>
      <c r="D170" s="183">
        <v>1</v>
      </c>
      <c r="E170" s="183"/>
      <c r="F170" s="119"/>
      <c r="G170" s="46"/>
      <c r="H170" s="46"/>
      <c r="I170" s="194"/>
    </row>
    <row r="171" spans="1:11" x14ac:dyDescent="0.25">
      <c r="A171" s="43"/>
      <c r="B171" s="70"/>
      <c r="C171" s="46"/>
      <c r="D171" s="183">
        <v>2</v>
      </c>
      <c r="E171" s="183"/>
      <c r="F171" s="119">
        <v>4216</v>
      </c>
      <c r="G171" s="86"/>
      <c r="H171" s="86">
        <v>544</v>
      </c>
      <c r="I171" s="197">
        <f>SUM(F171+H171)</f>
        <v>4760</v>
      </c>
    </row>
    <row r="172" spans="1:11" x14ac:dyDescent="0.25">
      <c r="A172" s="43"/>
      <c r="B172" s="70"/>
      <c r="C172" s="46"/>
      <c r="D172" s="183">
        <v>3</v>
      </c>
      <c r="E172" s="183"/>
      <c r="F172" s="119"/>
      <c r="G172" s="46"/>
      <c r="H172" s="46"/>
      <c r="I172" s="194"/>
    </row>
    <row r="173" spans="1:11" x14ac:dyDescent="0.25">
      <c r="A173" s="43"/>
      <c r="B173" s="70"/>
      <c r="C173" s="46"/>
      <c r="D173" s="183">
        <v>4</v>
      </c>
      <c r="E173" s="183"/>
      <c r="F173" s="119">
        <v>4946</v>
      </c>
      <c r="G173" s="184">
        <v>234</v>
      </c>
      <c r="H173" s="46"/>
      <c r="I173" s="198">
        <f>SUM(F173+G173)</f>
        <v>5180</v>
      </c>
      <c r="J173" s="23"/>
      <c r="K173" s="23"/>
    </row>
    <row r="174" spans="1:11" ht="16.5" thickBot="1" x14ac:dyDescent="0.3">
      <c r="A174" s="98"/>
      <c r="B174" s="70"/>
      <c r="C174" s="46"/>
      <c r="D174" s="46">
        <v>5</v>
      </c>
      <c r="E174" s="46"/>
      <c r="F174" s="56">
        <v>4470</v>
      </c>
      <c r="G174" s="86">
        <v>218</v>
      </c>
      <c r="H174" s="86"/>
      <c r="I174" s="209">
        <f>SUM(F174+G174)</f>
        <v>4688</v>
      </c>
      <c r="J174" s="23"/>
      <c r="K174" s="23"/>
    </row>
    <row r="175" spans="1:11" ht="16.5" thickBot="1" x14ac:dyDescent="0.3">
      <c r="A175" s="120"/>
      <c r="B175" s="24"/>
      <c r="C175" s="142"/>
      <c r="D175" s="281">
        <v>5</v>
      </c>
      <c r="E175" s="281"/>
      <c r="F175" s="282">
        <v>4651</v>
      </c>
      <c r="G175" s="293"/>
      <c r="H175" s="294">
        <v>600</v>
      </c>
      <c r="I175" s="295">
        <f>SUM(F175:H175)</f>
        <v>5251</v>
      </c>
      <c r="J175" s="23"/>
      <c r="K175" s="23"/>
    </row>
    <row r="176" spans="1:11" x14ac:dyDescent="0.25">
      <c r="A176" s="29">
        <v>8</v>
      </c>
      <c r="B176" s="203" t="s">
        <v>51</v>
      </c>
      <c r="C176" s="153" t="s">
        <v>12</v>
      </c>
      <c r="D176" s="204">
        <v>0</v>
      </c>
      <c r="E176" s="204"/>
      <c r="F176" s="335">
        <v>3425</v>
      </c>
      <c r="G176" s="205"/>
      <c r="H176" s="205">
        <v>401</v>
      </c>
      <c r="I176" s="206">
        <f>SUM(F176+H176)</f>
        <v>3826</v>
      </c>
    </row>
    <row r="177" spans="1:11" x14ac:dyDescent="0.25">
      <c r="A177" s="43"/>
      <c r="B177" s="70"/>
      <c r="C177" s="46"/>
      <c r="D177" s="207">
        <v>1</v>
      </c>
      <c r="E177" s="207"/>
      <c r="F177" s="336">
        <v>3682</v>
      </c>
      <c r="G177" s="208"/>
      <c r="H177" s="208">
        <v>432</v>
      </c>
      <c r="I177" s="202">
        <f>SUM(F177+H177)</f>
        <v>4114</v>
      </c>
      <c r="J177" s="23"/>
      <c r="K177" s="23"/>
    </row>
    <row r="178" spans="1:11" x14ac:dyDescent="0.25">
      <c r="A178" s="43"/>
      <c r="B178" s="70"/>
      <c r="C178" s="47"/>
      <c r="D178" s="46">
        <v>2</v>
      </c>
      <c r="E178" s="46"/>
      <c r="F178" s="56"/>
      <c r="G178" s="86"/>
      <c r="H178" s="86"/>
      <c r="I178" s="197"/>
    </row>
    <row r="179" spans="1:11" x14ac:dyDescent="0.25">
      <c r="A179" s="43"/>
      <c r="B179" s="70"/>
      <c r="C179" s="47"/>
      <c r="D179" s="46">
        <v>3</v>
      </c>
      <c r="E179" s="46"/>
      <c r="F179" s="56">
        <v>4217</v>
      </c>
      <c r="G179" s="86"/>
      <c r="H179" s="86">
        <v>523</v>
      </c>
      <c r="I179" s="209">
        <f>SUM(F179+H179)</f>
        <v>4740</v>
      </c>
      <c r="J179" s="23"/>
      <c r="K179" s="23"/>
    </row>
    <row r="180" spans="1:11" x14ac:dyDescent="0.25">
      <c r="A180" s="43"/>
      <c r="B180" s="70"/>
      <c r="C180" s="46"/>
      <c r="D180" s="204">
        <v>4</v>
      </c>
      <c r="E180" s="204"/>
      <c r="F180" s="335"/>
      <c r="G180" s="205"/>
      <c r="H180" s="205"/>
      <c r="I180" s="210"/>
    </row>
    <row r="181" spans="1:11" ht="16.5" thickBot="1" x14ac:dyDescent="0.3">
      <c r="A181" s="98"/>
      <c r="B181" s="87"/>
      <c r="C181" s="59"/>
      <c r="D181" s="296">
        <v>5</v>
      </c>
      <c r="E181" s="296"/>
      <c r="F181" s="337">
        <v>4265</v>
      </c>
      <c r="G181" s="297">
        <v>200</v>
      </c>
      <c r="H181" s="297"/>
      <c r="I181" s="298">
        <f>SUM(F181:H181)</f>
        <v>4465</v>
      </c>
    </row>
    <row r="182" spans="1:11" x14ac:dyDescent="0.25">
      <c r="A182" s="66">
        <v>10</v>
      </c>
      <c r="B182" s="211" t="s">
        <v>52</v>
      </c>
      <c r="C182" s="36" t="s">
        <v>12</v>
      </c>
      <c r="D182" s="178">
        <v>0</v>
      </c>
      <c r="E182" s="178"/>
      <c r="F182" s="332"/>
      <c r="G182" s="37"/>
      <c r="H182" s="56"/>
      <c r="I182" s="84"/>
      <c r="J182" s="23"/>
      <c r="K182" s="23"/>
    </row>
    <row r="183" spans="1:11" x14ac:dyDescent="0.25">
      <c r="A183" s="70"/>
      <c r="B183" s="96"/>
      <c r="C183" s="96"/>
      <c r="D183" s="183">
        <v>1</v>
      </c>
      <c r="E183" s="183"/>
      <c r="F183" s="119">
        <v>3767</v>
      </c>
      <c r="G183" s="212"/>
      <c r="H183" s="56">
        <v>471</v>
      </c>
      <c r="I183" s="57">
        <f>SUM(F183+H183)</f>
        <v>4238</v>
      </c>
      <c r="J183" s="23"/>
      <c r="K183" s="23"/>
    </row>
    <row r="184" spans="1:11" x14ac:dyDescent="0.25">
      <c r="A184" s="70"/>
      <c r="B184" s="46"/>
      <c r="C184" s="46"/>
      <c r="D184" s="183">
        <v>2</v>
      </c>
      <c r="E184" s="183"/>
      <c r="F184" s="119"/>
      <c r="G184" s="56"/>
      <c r="H184" s="56"/>
      <c r="I184" s="57"/>
      <c r="J184" s="23"/>
      <c r="K184" s="23"/>
    </row>
    <row r="185" spans="1:11" x14ac:dyDescent="0.25">
      <c r="A185" s="70"/>
      <c r="B185" s="46"/>
      <c r="C185" s="46"/>
      <c r="D185" s="299">
        <v>3</v>
      </c>
      <c r="E185" s="299"/>
      <c r="F185" s="338">
        <v>4153</v>
      </c>
      <c r="G185" s="262">
        <v>208</v>
      </c>
      <c r="H185" s="262"/>
      <c r="I185" s="263">
        <f>SUM(F185:H185)</f>
        <v>4361</v>
      </c>
      <c r="J185" s="23"/>
      <c r="K185" s="23"/>
    </row>
    <row r="186" spans="1:11" x14ac:dyDescent="0.25">
      <c r="A186" s="70"/>
      <c r="B186" s="46"/>
      <c r="C186" s="46"/>
      <c r="D186" s="299">
        <v>4</v>
      </c>
      <c r="E186" s="299"/>
      <c r="F186" s="338"/>
      <c r="G186" s="196"/>
      <c r="H186" s="196"/>
      <c r="I186" s="300"/>
    </row>
    <row r="187" spans="1:11" ht="16.5" thickBot="1" x14ac:dyDescent="0.3">
      <c r="A187" s="87"/>
      <c r="B187" s="59"/>
      <c r="C187" s="59"/>
      <c r="D187" s="187">
        <v>5</v>
      </c>
      <c r="E187" s="187"/>
      <c r="F187" s="132"/>
      <c r="G187" s="59"/>
      <c r="H187" s="59"/>
      <c r="I187" s="213"/>
    </row>
    <row r="188" spans="1:11" ht="16.5" thickBot="1" x14ac:dyDescent="0.3">
      <c r="A188" s="214"/>
      <c r="B188" s="215" t="s">
        <v>53</v>
      </c>
      <c r="C188" s="170" t="s">
        <v>54</v>
      </c>
      <c r="D188" s="200">
        <v>5</v>
      </c>
      <c r="E188" s="200"/>
      <c r="F188" s="334">
        <v>1961</v>
      </c>
      <c r="G188" s="171"/>
      <c r="H188" s="201">
        <v>229</v>
      </c>
      <c r="I188" s="349">
        <f>SUM(F188+H188)</f>
        <v>2190</v>
      </c>
    </row>
    <row r="189" spans="1:11" x14ac:dyDescent="0.25">
      <c r="A189" s="214"/>
      <c r="B189" s="346" t="s">
        <v>55</v>
      </c>
      <c r="C189" s="216" t="s">
        <v>12</v>
      </c>
      <c r="D189" s="301">
        <v>5</v>
      </c>
      <c r="E189" s="301"/>
      <c r="F189" s="273">
        <v>2182</v>
      </c>
      <c r="G189" s="273">
        <v>109</v>
      </c>
      <c r="H189" s="302"/>
      <c r="I189" s="350">
        <f>SUM(F189:H189)</f>
        <v>2291</v>
      </c>
    </row>
    <row r="190" spans="1:11" ht="16.5" thickBot="1" x14ac:dyDescent="0.3">
      <c r="A190" s="214"/>
      <c r="B190" s="217"/>
      <c r="C190" s="218"/>
      <c r="D190" s="303">
        <v>5</v>
      </c>
      <c r="E190" s="303"/>
      <c r="F190" s="159">
        <v>2516</v>
      </c>
      <c r="G190" s="303"/>
      <c r="H190" s="297">
        <v>334</v>
      </c>
      <c r="I190" s="298">
        <f>SUM(F190:H190)</f>
        <v>2850</v>
      </c>
    </row>
    <row r="191" spans="1:11" x14ac:dyDescent="0.25">
      <c r="A191" s="66">
        <v>12</v>
      </c>
      <c r="B191" s="211" t="s">
        <v>56</v>
      </c>
      <c r="C191" s="36" t="s">
        <v>12</v>
      </c>
      <c r="D191" s="178">
        <v>0</v>
      </c>
      <c r="E191" s="178"/>
      <c r="F191" s="332"/>
      <c r="G191" s="37"/>
      <c r="H191" s="37"/>
      <c r="I191" s="193"/>
    </row>
    <row r="192" spans="1:11" x14ac:dyDescent="0.25">
      <c r="A192" s="70"/>
      <c r="B192" s="46"/>
      <c r="C192" s="96"/>
      <c r="D192" s="183">
        <v>1</v>
      </c>
      <c r="E192" s="183"/>
      <c r="F192" s="119"/>
      <c r="G192" s="46"/>
      <c r="H192" s="58"/>
      <c r="I192" s="195"/>
    </row>
    <row r="193" spans="1:11" x14ac:dyDescent="0.25">
      <c r="A193" s="70"/>
      <c r="B193" s="46"/>
      <c r="C193" s="46"/>
      <c r="D193" s="299">
        <v>2</v>
      </c>
      <c r="E193" s="299"/>
      <c r="F193" s="338">
        <v>4027</v>
      </c>
      <c r="G193" s="196"/>
      <c r="H193" s="262">
        <v>509</v>
      </c>
      <c r="I193" s="263">
        <f>SUM(F193:H193)</f>
        <v>4536</v>
      </c>
      <c r="J193" s="23"/>
      <c r="K193" s="23"/>
    </row>
    <row r="194" spans="1:11" x14ac:dyDescent="0.25">
      <c r="A194" s="70"/>
      <c r="B194" s="46"/>
      <c r="C194" s="46"/>
      <c r="D194" s="299">
        <v>3</v>
      </c>
      <c r="E194" s="299"/>
      <c r="F194" s="338"/>
      <c r="G194" s="196"/>
      <c r="H194" s="196"/>
      <c r="I194" s="300"/>
    </row>
    <row r="195" spans="1:11" x14ac:dyDescent="0.25">
      <c r="A195" s="70"/>
      <c r="B195" s="46"/>
      <c r="C195" s="46"/>
      <c r="D195" s="299">
        <v>4</v>
      </c>
      <c r="E195" s="299"/>
      <c r="F195" s="338">
        <v>4334</v>
      </c>
      <c r="G195" s="196"/>
      <c r="H195" s="262">
        <v>548</v>
      </c>
      <c r="I195" s="263">
        <f>SUM(F195:H195)</f>
        <v>4882</v>
      </c>
      <c r="J195" s="23"/>
      <c r="K195" s="23"/>
    </row>
    <row r="196" spans="1:11" ht="16.5" thickBot="1" x14ac:dyDescent="0.3">
      <c r="A196" s="87"/>
      <c r="B196" s="58"/>
      <c r="C196" s="58"/>
      <c r="D196" s="207">
        <v>5</v>
      </c>
      <c r="E196" s="207"/>
      <c r="F196" s="336">
        <v>4442</v>
      </c>
      <c r="G196" s="58"/>
      <c r="H196" s="219">
        <v>562</v>
      </c>
      <c r="I196" s="198">
        <f>SUM(F196+H196)</f>
        <v>5004</v>
      </c>
      <c r="J196" s="23"/>
      <c r="K196" s="23"/>
    </row>
    <row r="197" spans="1:11" ht="16.5" thickBot="1" x14ac:dyDescent="0.3">
      <c r="A197" s="214"/>
      <c r="B197" s="59"/>
      <c r="C197" s="59"/>
      <c r="D197" s="187">
        <v>5</v>
      </c>
      <c r="E197" s="187"/>
      <c r="F197" s="132">
        <v>4495</v>
      </c>
      <c r="G197" s="59"/>
      <c r="H197" s="127">
        <v>577</v>
      </c>
      <c r="I197" s="61">
        <f>SUM(F197:H197)</f>
        <v>5072</v>
      </c>
      <c r="J197" s="23"/>
      <c r="K197" s="23"/>
    </row>
    <row r="198" spans="1:11" x14ac:dyDescent="0.25">
      <c r="A198" s="66">
        <v>13</v>
      </c>
      <c r="B198" s="211" t="s">
        <v>57</v>
      </c>
      <c r="C198" s="36" t="s">
        <v>12</v>
      </c>
      <c r="D198" s="178">
        <v>0</v>
      </c>
      <c r="E198" s="178"/>
      <c r="F198" s="332"/>
      <c r="G198" s="37"/>
      <c r="H198" s="37"/>
      <c r="I198" s="193"/>
    </row>
    <row r="199" spans="1:11" x14ac:dyDescent="0.25">
      <c r="A199" s="70"/>
      <c r="B199" s="46"/>
      <c r="C199" s="46"/>
      <c r="D199" s="183">
        <v>1</v>
      </c>
      <c r="E199" s="183"/>
      <c r="F199" s="119"/>
      <c r="G199" s="46"/>
      <c r="H199" s="219"/>
      <c r="I199" s="198"/>
      <c r="J199" s="23"/>
      <c r="K199" s="23"/>
    </row>
    <row r="200" spans="1:11" x14ac:dyDescent="0.25">
      <c r="A200" s="70"/>
      <c r="B200" s="46"/>
      <c r="C200" s="46"/>
      <c r="D200" s="183">
        <v>2</v>
      </c>
      <c r="E200" s="183"/>
      <c r="F200" s="119">
        <v>3694</v>
      </c>
      <c r="G200" s="46"/>
      <c r="H200" s="56">
        <v>428</v>
      </c>
      <c r="I200" s="57">
        <f t="shared" ref="I200:I207" si="6">SUM(F200+H200)</f>
        <v>4122</v>
      </c>
      <c r="J200" s="23"/>
      <c r="K200" s="23"/>
    </row>
    <row r="201" spans="1:11" x14ac:dyDescent="0.25">
      <c r="A201" s="70"/>
      <c r="B201" s="46"/>
      <c r="C201" s="46"/>
      <c r="D201" s="183">
        <v>3</v>
      </c>
      <c r="E201" s="183"/>
      <c r="F201" s="119">
        <v>3879</v>
      </c>
      <c r="G201" s="46"/>
      <c r="H201" s="86">
        <v>449</v>
      </c>
      <c r="I201" s="57">
        <f t="shared" si="6"/>
        <v>4328</v>
      </c>
    </row>
    <row r="202" spans="1:11" x14ac:dyDescent="0.25">
      <c r="A202" s="70"/>
      <c r="B202" s="46"/>
      <c r="C202" s="46"/>
      <c r="D202" s="299">
        <v>4</v>
      </c>
      <c r="E202" s="299"/>
      <c r="F202" s="338">
        <v>3976</v>
      </c>
      <c r="G202" s="196"/>
      <c r="H202" s="262">
        <v>460</v>
      </c>
      <c r="I202" s="263">
        <f>SUM(F202:H202)</f>
        <v>4436</v>
      </c>
      <c r="J202" s="23"/>
      <c r="K202" s="23"/>
    </row>
    <row r="203" spans="1:11" ht="16.5" thickBot="1" x14ac:dyDescent="0.3">
      <c r="A203" s="87"/>
      <c r="B203" s="59"/>
      <c r="C203" s="59"/>
      <c r="D203" s="187">
        <v>5</v>
      </c>
      <c r="E203" s="187"/>
      <c r="F203" s="132">
        <v>4075</v>
      </c>
      <c r="G203" s="59"/>
      <c r="H203" s="127">
        <v>472</v>
      </c>
      <c r="I203" s="61">
        <f t="shared" si="6"/>
        <v>4547</v>
      </c>
      <c r="J203" s="23"/>
      <c r="K203" s="23"/>
    </row>
    <row r="204" spans="1:11" s="105" customFormat="1" ht="16.5" thickBot="1" x14ac:dyDescent="0.3">
      <c r="A204" s="220">
        <v>14</v>
      </c>
      <c r="B204" s="221" t="s">
        <v>56</v>
      </c>
      <c r="C204" s="222" t="s">
        <v>58</v>
      </c>
      <c r="D204" s="223">
        <v>5</v>
      </c>
      <c r="E204" s="223"/>
      <c r="F204" s="224">
        <v>4225</v>
      </c>
      <c r="G204" s="223"/>
      <c r="H204" s="224">
        <v>530</v>
      </c>
      <c r="I204" s="225">
        <f t="shared" si="6"/>
        <v>4755</v>
      </c>
      <c r="J204" s="226"/>
      <c r="K204" s="227"/>
    </row>
    <row r="205" spans="1:11" x14ac:dyDescent="0.25">
      <c r="A205" s="29">
        <v>15</v>
      </c>
      <c r="B205" s="192" t="s">
        <v>57</v>
      </c>
      <c r="C205" s="36" t="s">
        <v>58</v>
      </c>
      <c r="D205" s="178">
        <v>0</v>
      </c>
      <c r="E205" s="178"/>
      <c r="F205" s="332"/>
      <c r="G205" s="37"/>
      <c r="H205" s="37"/>
      <c r="I205" s="228">
        <f t="shared" si="6"/>
        <v>0</v>
      </c>
    </row>
    <row r="206" spans="1:11" x14ac:dyDescent="0.25">
      <c r="A206" s="43"/>
      <c r="B206" s="70"/>
      <c r="C206" s="96"/>
      <c r="D206" s="183">
        <v>1</v>
      </c>
      <c r="E206" s="183"/>
      <c r="F206" s="119"/>
      <c r="G206" s="46"/>
      <c r="H206" s="46"/>
      <c r="I206" s="229">
        <f t="shared" si="6"/>
        <v>0</v>
      </c>
    </row>
    <row r="207" spans="1:11" x14ac:dyDescent="0.25">
      <c r="A207" s="43"/>
      <c r="B207" s="70"/>
      <c r="C207" s="46"/>
      <c r="D207" s="183">
        <v>2</v>
      </c>
      <c r="E207" s="183"/>
      <c r="F207" s="119"/>
      <c r="G207" s="46"/>
      <c r="H207" s="46"/>
      <c r="I207" s="229">
        <f t="shared" si="6"/>
        <v>0</v>
      </c>
    </row>
    <row r="208" spans="1:11" x14ac:dyDescent="0.25">
      <c r="A208" s="43"/>
      <c r="B208" s="70"/>
      <c r="C208" s="46"/>
      <c r="D208" s="299">
        <v>3</v>
      </c>
      <c r="E208" s="304"/>
      <c r="F208" s="262">
        <v>3897</v>
      </c>
      <c r="G208" s="299"/>
      <c r="H208" s="270">
        <v>476</v>
      </c>
      <c r="I208" s="305">
        <f>SUM(F208:H208)</f>
        <v>4373</v>
      </c>
      <c r="J208" s="22"/>
      <c r="K208" s="23"/>
    </row>
    <row r="209" spans="1:11" x14ac:dyDescent="0.25">
      <c r="A209" s="43"/>
      <c r="B209" s="70"/>
      <c r="C209" s="46"/>
      <c r="D209" s="183">
        <v>4</v>
      </c>
      <c r="E209" s="183"/>
      <c r="F209" s="119"/>
      <c r="G209" s="46"/>
      <c r="H209" s="46"/>
      <c r="I209" s="229">
        <f>SUM(F209+H209)</f>
        <v>0</v>
      </c>
    </row>
    <row r="210" spans="1:11" ht="16.5" thickBot="1" x14ac:dyDescent="0.3">
      <c r="A210" s="230"/>
      <c r="B210" s="199"/>
      <c r="C210" s="58"/>
      <c r="D210" s="207">
        <v>5</v>
      </c>
      <c r="E210" s="347"/>
      <c r="F210" s="268">
        <v>4096</v>
      </c>
      <c r="G210" s="58"/>
      <c r="H210" s="28">
        <v>500</v>
      </c>
      <c r="I210" s="348">
        <f>SUM(F210+H210)</f>
        <v>4596</v>
      </c>
      <c r="J210" s="22"/>
      <c r="K210" s="23"/>
    </row>
    <row r="211" spans="1:11" x14ac:dyDescent="0.25">
      <c r="A211" s="29">
        <v>16</v>
      </c>
      <c r="B211" s="192" t="s">
        <v>57</v>
      </c>
      <c r="C211" s="36" t="s">
        <v>54</v>
      </c>
      <c r="D211" s="178">
        <v>0</v>
      </c>
      <c r="E211" s="178"/>
      <c r="F211" s="332"/>
      <c r="G211" s="37"/>
      <c r="H211" s="180"/>
      <c r="I211" s="41">
        <f>SUM(F211+H211)</f>
        <v>0</v>
      </c>
      <c r="J211" s="22"/>
      <c r="K211" s="23"/>
    </row>
    <row r="212" spans="1:11" x14ac:dyDescent="0.25">
      <c r="A212" s="43"/>
      <c r="B212" s="70"/>
      <c r="C212" s="45"/>
      <c r="D212" s="183">
        <v>1</v>
      </c>
      <c r="E212" s="183"/>
      <c r="F212" s="119">
        <v>3386</v>
      </c>
      <c r="G212" s="46"/>
      <c r="H212" s="86">
        <v>395</v>
      </c>
      <c r="I212" s="197">
        <f>SUM(F212+H212)</f>
        <v>3781</v>
      </c>
    </row>
    <row r="213" spans="1:11" x14ac:dyDescent="0.25">
      <c r="A213" s="43"/>
      <c r="B213" s="70"/>
      <c r="C213" s="45"/>
      <c r="D213" s="183">
        <v>2</v>
      </c>
      <c r="E213" s="183"/>
      <c r="F213" s="119"/>
      <c r="G213" s="46"/>
      <c r="H213" s="46"/>
      <c r="I213" s="229">
        <f>SUM(F213+H213)</f>
        <v>0</v>
      </c>
    </row>
    <row r="214" spans="1:11" x14ac:dyDescent="0.25">
      <c r="A214" s="43"/>
      <c r="B214" s="70"/>
      <c r="C214" s="45"/>
      <c r="D214" s="183">
        <v>3</v>
      </c>
      <c r="E214" s="183"/>
      <c r="F214" s="119"/>
      <c r="G214" s="46"/>
      <c r="H214" s="56"/>
      <c r="I214" s="233"/>
      <c r="J214" s="22"/>
      <c r="K214" s="23"/>
    </row>
    <row r="215" spans="1:11" x14ac:dyDescent="0.25">
      <c r="A215" s="43"/>
      <c r="B215" s="70"/>
      <c r="C215" s="45"/>
      <c r="D215" s="183">
        <v>4</v>
      </c>
      <c r="E215" s="183"/>
      <c r="F215" s="119"/>
      <c r="G215" s="46"/>
      <c r="H215" s="46"/>
      <c r="I215" s="229">
        <f>SUM(F215+H215)</f>
        <v>0</v>
      </c>
    </row>
    <row r="216" spans="1:11" ht="16.5" thickBot="1" x14ac:dyDescent="0.3">
      <c r="A216" s="98"/>
      <c r="B216" s="87"/>
      <c r="C216" s="89"/>
      <c r="D216" s="187">
        <v>5</v>
      </c>
      <c r="E216" s="187"/>
      <c r="F216" s="132">
        <v>3975</v>
      </c>
      <c r="G216" s="59"/>
      <c r="H216" s="127">
        <v>458</v>
      </c>
      <c r="I216" s="234">
        <f>SUM(F216+H216)</f>
        <v>4433</v>
      </c>
      <c r="J216" s="22"/>
      <c r="K216" s="23"/>
    </row>
    <row r="217" spans="1:11" ht="16.5" thickBot="1" x14ac:dyDescent="0.3">
      <c r="A217" s="214"/>
      <c r="B217" s="221" t="s">
        <v>56</v>
      </c>
      <c r="C217" s="36" t="s">
        <v>54</v>
      </c>
      <c r="D217" s="187">
        <v>5</v>
      </c>
      <c r="E217" s="200"/>
      <c r="F217" s="334">
        <v>4122</v>
      </c>
      <c r="G217" s="171"/>
      <c r="H217" s="28">
        <v>508</v>
      </c>
      <c r="I217" s="234">
        <f>SUM(F217+H217)</f>
        <v>4630</v>
      </c>
      <c r="J217" s="22"/>
      <c r="K217" s="23"/>
    </row>
    <row r="218" spans="1:11" x14ac:dyDescent="0.25">
      <c r="A218" s="66">
        <v>17</v>
      </c>
      <c r="B218" s="211" t="s">
        <v>56</v>
      </c>
      <c r="C218" s="36" t="s">
        <v>21</v>
      </c>
      <c r="D218" s="178">
        <v>0</v>
      </c>
      <c r="E218" s="178"/>
      <c r="F218" s="332"/>
      <c r="G218" s="37"/>
      <c r="H218" s="37"/>
      <c r="I218" s="193"/>
    </row>
    <row r="219" spans="1:11" x14ac:dyDescent="0.25">
      <c r="A219" s="70"/>
      <c r="B219" s="96"/>
      <c r="C219" s="45"/>
      <c r="D219" s="183">
        <v>1</v>
      </c>
      <c r="E219" s="183"/>
      <c r="F219" s="119"/>
      <c r="G219" s="46"/>
      <c r="H219" s="46"/>
      <c r="I219" s="194"/>
    </row>
    <row r="220" spans="1:11" x14ac:dyDescent="0.25">
      <c r="A220" s="70"/>
      <c r="B220" s="46"/>
      <c r="C220" s="46"/>
      <c r="D220" s="183">
        <v>2</v>
      </c>
      <c r="E220" s="183"/>
      <c r="F220" s="119"/>
      <c r="G220" s="46"/>
      <c r="H220" s="56"/>
      <c r="I220" s="233"/>
      <c r="J220" s="22"/>
      <c r="K220" s="23"/>
    </row>
    <row r="221" spans="1:11" x14ac:dyDescent="0.25">
      <c r="A221" s="70"/>
      <c r="B221" s="46"/>
      <c r="C221" s="46"/>
      <c r="D221" s="183">
        <v>3</v>
      </c>
      <c r="E221" s="183"/>
      <c r="F221" s="119">
        <v>3696</v>
      </c>
      <c r="G221" s="46"/>
      <c r="H221" s="56">
        <v>424</v>
      </c>
      <c r="I221" s="233">
        <f>SUM(F221+H221)</f>
        <v>4120</v>
      </c>
      <c r="J221" s="22"/>
      <c r="K221" s="23"/>
    </row>
    <row r="222" spans="1:11" x14ac:dyDescent="0.25">
      <c r="A222" s="70"/>
      <c r="B222" s="46"/>
      <c r="C222" s="46"/>
      <c r="D222" s="299">
        <v>4</v>
      </c>
      <c r="E222" s="299"/>
      <c r="F222" s="338">
        <v>3869</v>
      </c>
      <c r="G222" s="196"/>
      <c r="H222" s="262">
        <v>459</v>
      </c>
      <c r="I222" s="306">
        <f>SUM(F222:H222)</f>
        <v>4328</v>
      </c>
      <c r="J222" s="22"/>
      <c r="K222" s="23"/>
    </row>
    <row r="223" spans="1:11" ht="16.5" thickBot="1" x14ac:dyDescent="0.3">
      <c r="A223" s="87"/>
      <c r="B223" s="59"/>
      <c r="C223" s="59"/>
      <c r="D223" s="296">
        <v>5</v>
      </c>
      <c r="E223" s="296"/>
      <c r="F223" s="337">
        <v>3883</v>
      </c>
      <c r="G223" s="303"/>
      <c r="H223" s="159">
        <v>446</v>
      </c>
      <c r="I223" s="307">
        <f>SUM(F223+H223)</f>
        <v>4329</v>
      </c>
      <c r="J223" s="22"/>
      <c r="K223" s="23"/>
    </row>
    <row r="224" spans="1:11" x14ac:dyDescent="0.25">
      <c r="A224" s="66">
        <v>18</v>
      </c>
      <c r="B224" s="211" t="s">
        <v>57</v>
      </c>
      <c r="C224" s="36" t="s">
        <v>21</v>
      </c>
      <c r="D224" s="308">
        <v>0</v>
      </c>
      <c r="E224" s="308"/>
      <c r="F224" s="310">
        <v>2965</v>
      </c>
      <c r="G224" s="301"/>
      <c r="H224" s="273">
        <v>327</v>
      </c>
      <c r="I224" s="309">
        <f>SUM(F224:H224)</f>
        <v>3292</v>
      </c>
      <c r="J224" s="22"/>
      <c r="K224" s="23"/>
    </row>
    <row r="225" spans="1:11" x14ac:dyDescent="0.25">
      <c r="A225" s="70"/>
      <c r="B225" s="235"/>
      <c r="C225" s="45"/>
      <c r="D225" s="183">
        <v>1</v>
      </c>
      <c r="E225" s="183"/>
      <c r="F225" s="119">
        <v>3188</v>
      </c>
      <c r="G225" s="46"/>
      <c r="H225" s="56">
        <v>352</v>
      </c>
      <c r="I225" s="233">
        <f>SUM(F225+H225)</f>
        <v>3540</v>
      </c>
      <c r="J225" s="22"/>
      <c r="K225" s="22"/>
    </row>
    <row r="226" spans="1:11" x14ac:dyDescent="0.25">
      <c r="A226" s="70"/>
      <c r="B226" s="46"/>
      <c r="C226" s="45"/>
      <c r="D226" s="183">
        <v>2</v>
      </c>
      <c r="E226" s="183"/>
      <c r="F226" s="119">
        <v>3348</v>
      </c>
      <c r="G226" s="46"/>
      <c r="H226" s="56">
        <v>369</v>
      </c>
      <c r="I226" s="233">
        <f>SUM(F226+H226)</f>
        <v>3717</v>
      </c>
      <c r="J226" s="22"/>
      <c r="K226" s="22"/>
    </row>
    <row r="227" spans="1:11" x14ac:dyDescent="0.25">
      <c r="A227" s="70"/>
      <c r="B227" s="46"/>
      <c r="C227" s="45"/>
      <c r="D227" s="183">
        <v>3</v>
      </c>
      <c r="E227" s="183"/>
      <c r="F227" s="119">
        <v>3515</v>
      </c>
      <c r="G227" s="46"/>
      <c r="H227" s="184">
        <v>388</v>
      </c>
      <c r="I227" s="236">
        <f>SUM(F227+H227)</f>
        <v>3903</v>
      </c>
      <c r="J227" s="22"/>
      <c r="K227" s="23"/>
    </row>
    <row r="228" spans="1:11" x14ac:dyDescent="0.25">
      <c r="A228" s="70"/>
      <c r="B228" s="46"/>
      <c r="C228" s="45"/>
      <c r="D228" s="183">
        <v>4</v>
      </c>
      <c r="E228" s="183"/>
      <c r="F228" s="119">
        <v>3603</v>
      </c>
      <c r="G228" s="46"/>
      <c r="H228" s="184">
        <v>398</v>
      </c>
      <c r="I228" s="236">
        <f>SUM(F228+H228)</f>
        <v>4001</v>
      </c>
      <c r="J228" s="22"/>
      <c r="K228" s="23"/>
    </row>
    <row r="229" spans="1:11" ht="16.5" thickBot="1" x14ac:dyDescent="0.3">
      <c r="A229" s="87"/>
      <c r="B229" s="59"/>
      <c r="C229" s="89"/>
      <c r="D229" s="187">
        <v>5</v>
      </c>
      <c r="E229" s="187"/>
      <c r="F229" s="132">
        <v>3693</v>
      </c>
      <c r="G229" s="59"/>
      <c r="H229" s="158">
        <v>407</v>
      </c>
      <c r="I229" s="231">
        <f>SUM(F229+H229)</f>
        <v>4100</v>
      </c>
      <c r="J229" s="22"/>
      <c r="K229" s="23"/>
    </row>
    <row r="230" spans="1:11" x14ac:dyDescent="0.25">
      <c r="A230" s="66">
        <v>19</v>
      </c>
      <c r="B230" s="211" t="s">
        <v>59</v>
      </c>
      <c r="C230" s="36" t="s">
        <v>54</v>
      </c>
      <c r="D230" s="178">
        <v>0</v>
      </c>
      <c r="E230" s="178"/>
      <c r="F230" s="332"/>
      <c r="G230" s="237"/>
      <c r="H230" s="237">
        <v>585</v>
      </c>
      <c r="I230" s="228">
        <v>4485</v>
      </c>
    </row>
    <row r="231" spans="1:11" x14ac:dyDescent="0.25">
      <c r="A231" s="70"/>
      <c r="B231" s="46"/>
      <c r="C231" s="45"/>
      <c r="D231" s="183">
        <v>1</v>
      </c>
      <c r="E231" s="183"/>
      <c r="F231" s="119"/>
      <c r="G231" s="212"/>
      <c r="H231" s="212">
        <v>629</v>
      </c>
      <c r="I231" s="229">
        <v>4822</v>
      </c>
    </row>
    <row r="232" spans="1:11" x14ac:dyDescent="0.25">
      <c r="A232" s="70"/>
      <c r="C232" s="45"/>
      <c r="D232" s="183">
        <v>2</v>
      </c>
      <c r="E232" s="183"/>
      <c r="F232" s="119">
        <v>4403</v>
      </c>
      <c r="G232" s="46"/>
      <c r="H232" s="56">
        <v>660</v>
      </c>
      <c r="I232" s="233">
        <f>SUM(F232+H232)</f>
        <v>5063</v>
      </c>
      <c r="J232" s="22"/>
      <c r="K232" s="23"/>
    </row>
    <row r="233" spans="1:11" x14ac:dyDescent="0.25">
      <c r="A233" s="70"/>
      <c r="B233" s="46"/>
      <c r="C233" s="45"/>
      <c r="D233" s="183">
        <v>3</v>
      </c>
      <c r="E233" s="183"/>
      <c r="F233" s="119">
        <v>4623</v>
      </c>
      <c r="G233" s="46"/>
      <c r="H233" s="56">
        <v>693</v>
      </c>
      <c r="I233" s="233">
        <f>SUM(F233+H233)</f>
        <v>5316</v>
      </c>
      <c r="J233" s="22"/>
      <c r="K233" s="23"/>
    </row>
    <row r="234" spans="1:11" x14ac:dyDescent="0.25">
      <c r="A234" s="70"/>
      <c r="B234" s="46"/>
      <c r="C234" s="238"/>
      <c r="D234" s="299">
        <v>3</v>
      </c>
      <c r="E234" s="299"/>
      <c r="F234" s="338">
        <v>4623</v>
      </c>
      <c r="G234" s="262">
        <v>277</v>
      </c>
      <c r="H234" s="262"/>
      <c r="I234" s="306">
        <f>SUM(F234:H234)</f>
        <v>4900</v>
      </c>
      <c r="J234" s="22"/>
      <c r="K234" s="23"/>
    </row>
    <row r="235" spans="1:11" x14ac:dyDescent="0.25">
      <c r="A235" s="70"/>
      <c r="B235" s="46"/>
      <c r="C235" s="45"/>
      <c r="D235" s="183">
        <v>4</v>
      </c>
      <c r="E235" s="183"/>
      <c r="F235" s="119">
        <v>4739</v>
      </c>
      <c r="G235" s="46"/>
      <c r="H235" s="56">
        <v>711</v>
      </c>
      <c r="I235" s="233">
        <f>SUM(F235+H235)</f>
        <v>5450</v>
      </c>
      <c r="J235" s="22"/>
      <c r="K235" s="23"/>
    </row>
    <row r="236" spans="1:11" ht="16.5" thickBot="1" x14ac:dyDescent="0.3">
      <c r="A236" s="87"/>
      <c r="B236" s="59"/>
      <c r="C236" s="89"/>
      <c r="D236" s="187">
        <v>5</v>
      </c>
      <c r="E236" s="187"/>
      <c r="F236" s="132">
        <v>4857</v>
      </c>
      <c r="G236" s="59"/>
      <c r="H236" s="127">
        <v>729</v>
      </c>
      <c r="I236" s="234">
        <f>SUM(F236+H236)</f>
        <v>5586</v>
      </c>
      <c r="J236" s="22"/>
      <c r="K236" s="23"/>
    </row>
    <row r="237" spans="1:11" x14ac:dyDescent="0.25">
      <c r="A237" s="66">
        <v>20</v>
      </c>
      <c r="B237" s="211" t="s">
        <v>60</v>
      </c>
      <c r="C237" s="36" t="s">
        <v>54</v>
      </c>
      <c r="D237" s="178">
        <v>0</v>
      </c>
      <c r="E237" s="178"/>
      <c r="F237" s="332"/>
      <c r="G237" s="180"/>
      <c r="H237" s="180"/>
      <c r="I237" s="239"/>
      <c r="J237" s="22"/>
      <c r="K237" s="23"/>
    </row>
    <row r="238" spans="1:11" x14ac:dyDescent="0.25">
      <c r="A238" s="70"/>
      <c r="B238" s="46"/>
      <c r="C238" s="45"/>
      <c r="D238" s="183">
        <v>1</v>
      </c>
      <c r="E238" s="183"/>
      <c r="F238" s="119"/>
      <c r="G238" s="56"/>
      <c r="H238" s="56"/>
      <c r="I238" s="233"/>
      <c r="J238" s="22"/>
      <c r="K238" s="23"/>
    </row>
    <row r="239" spans="1:11" x14ac:dyDescent="0.25">
      <c r="A239" s="70"/>
      <c r="B239" s="46"/>
      <c r="C239" s="46"/>
      <c r="D239" s="183">
        <v>2</v>
      </c>
      <c r="E239" s="183"/>
      <c r="F239" s="119">
        <v>4346</v>
      </c>
      <c r="G239" s="56"/>
      <c r="H239" s="56">
        <v>652</v>
      </c>
      <c r="I239" s="233">
        <f t="shared" ref="I239:I244" si="7">SUM(F239+H239)</f>
        <v>4998</v>
      </c>
      <c r="J239" s="22"/>
      <c r="K239" s="23"/>
    </row>
    <row r="240" spans="1:11" x14ac:dyDescent="0.25">
      <c r="A240" s="70"/>
      <c r="B240" s="46"/>
      <c r="C240" s="46"/>
      <c r="D240" s="183">
        <v>3</v>
      </c>
      <c r="E240" s="183"/>
      <c r="F240" s="119">
        <v>4563</v>
      </c>
      <c r="G240" s="56"/>
      <c r="H240" s="56">
        <v>684</v>
      </c>
      <c r="I240" s="233">
        <f t="shared" si="7"/>
        <v>5247</v>
      </c>
      <c r="J240" s="22"/>
      <c r="K240" s="23"/>
    </row>
    <row r="241" spans="1:11" x14ac:dyDescent="0.25">
      <c r="A241" s="70"/>
      <c r="B241" s="46"/>
      <c r="C241" s="46"/>
      <c r="D241" s="183">
        <v>4</v>
      </c>
      <c r="E241" s="183"/>
      <c r="F241" s="119">
        <v>4677</v>
      </c>
      <c r="G241" s="56"/>
      <c r="H241" s="56">
        <v>702</v>
      </c>
      <c r="I241" s="233">
        <f t="shared" si="7"/>
        <v>5379</v>
      </c>
      <c r="J241" s="22"/>
      <c r="K241" s="23"/>
    </row>
    <row r="242" spans="1:11" ht="16.5" thickBot="1" x14ac:dyDescent="0.3">
      <c r="A242" s="87"/>
      <c r="B242" s="59"/>
      <c r="C242" s="59"/>
      <c r="D242" s="187">
        <v>5</v>
      </c>
      <c r="E242" s="187"/>
      <c r="F242" s="132">
        <v>4794</v>
      </c>
      <c r="G242" s="127"/>
      <c r="H242" s="127">
        <v>719</v>
      </c>
      <c r="I242" s="234">
        <f t="shared" si="7"/>
        <v>5513</v>
      </c>
      <c r="J242" s="22"/>
      <c r="K242" s="23"/>
    </row>
    <row r="243" spans="1:11" s="105" customFormat="1" ht="16.5" thickBot="1" x14ac:dyDescent="0.3">
      <c r="A243" s="240">
        <v>23</v>
      </c>
      <c r="B243" s="241" t="s">
        <v>61</v>
      </c>
      <c r="C243" s="242" t="s">
        <v>21</v>
      </c>
      <c r="D243" s="243">
        <v>5</v>
      </c>
      <c r="E243" s="243"/>
      <c r="F243" s="339">
        <v>3693</v>
      </c>
      <c r="G243" s="244"/>
      <c r="H243" s="245">
        <v>407</v>
      </c>
      <c r="I243" s="246">
        <f t="shared" si="7"/>
        <v>4100</v>
      </c>
    </row>
    <row r="244" spans="1:11" x14ac:dyDescent="0.25">
      <c r="A244" s="66">
        <v>24</v>
      </c>
      <c r="B244" s="211" t="s">
        <v>62</v>
      </c>
      <c r="C244" s="36" t="s">
        <v>63</v>
      </c>
      <c r="D244" s="178">
        <v>0</v>
      </c>
      <c r="E244" s="178"/>
      <c r="F244" s="332"/>
      <c r="G244" s="37"/>
      <c r="H244" s="37"/>
      <c r="I244" s="228">
        <f t="shared" si="7"/>
        <v>0</v>
      </c>
    </row>
    <row r="245" spans="1:11" x14ac:dyDescent="0.25">
      <c r="A245" s="70"/>
      <c r="B245" s="46"/>
      <c r="C245" s="46"/>
      <c r="D245" s="299">
        <v>1</v>
      </c>
      <c r="E245" s="299"/>
      <c r="F245" s="338">
        <v>2858</v>
      </c>
      <c r="G245" s="196"/>
      <c r="H245" s="262">
        <v>285</v>
      </c>
      <c r="I245" s="306">
        <f>SUM(F245:H245)</f>
        <v>3143</v>
      </c>
      <c r="J245" s="22"/>
      <c r="K245" s="23"/>
    </row>
    <row r="246" spans="1:11" x14ac:dyDescent="0.25">
      <c r="A246" s="70"/>
      <c r="B246" s="46"/>
      <c r="C246" s="46"/>
      <c r="D246" s="299">
        <v>2</v>
      </c>
      <c r="E246" s="299"/>
      <c r="F246" s="338">
        <v>2970</v>
      </c>
      <c r="G246" s="196"/>
      <c r="H246" s="262">
        <v>290</v>
      </c>
      <c r="I246" s="306">
        <f>SUM(F246:H246)</f>
        <v>3260</v>
      </c>
      <c r="J246" s="22"/>
      <c r="K246" s="23"/>
    </row>
    <row r="247" spans="1:11" x14ac:dyDescent="0.25">
      <c r="A247" s="70"/>
      <c r="B247" s="46"/>
      <c r="C247" s="46"/>
      <c r="D247" s="299">
        <v>3</v>
      </c>
      <c r="E247" s="299"/>
      <c r="F247" s="338">
        <v>3119</v>
      </c>
      <c r="G247" s="196"/>
      <c r="H247" s="262">
        <v>305</v>
      </c>
      <c r="I247" s="306">
        <f t="shared" ref="I247:I263" si="8">SUM(F247+H247)</f>
        <v>3424</v>
      </c>
      <c r="J247" s="22"/>
      <c r="K247" s="23"/>
    </row>
    <row r="248" spans="1:11" x14ac:dyDescent="0.25">
      <c r="A248" s="70"/>
      <c r="B248" s="46"/>
      <c r="C248" s="46"/>
      <c r="D248" s="299">
        <v>4</v>
      </c>
      <c r="E248" s="299"/>
      <c r="F248" s="338">
        <v>3196</v>
      </c>
      <c r="G248" s="196"/>
      <c r="H248" s="262">
        <v>312</v>
      </c>
      <c r="I248" s="306">
        <f t="shared" si="8"/>
        <v>3508</v>
      </c>
      <c r="J248" s="22"/>
      <c r="K248" s="23"/>
    </row>
    <row r="249" spans="1:11" ht="16.5" thickBot="1" x14ac:dyDescent="0.3">
      <c r="A249" s="87"/>
      <c r="B249" s="59"/>
      <c r="C249" s="59"/>
      <c r="D249" s="296">
        <v>5</v>
      </c>
      <c r="E249" s="296"/>
      <c r="F249" s="337">
        <v>3276</v>
      </c>
      <c r="G249" s="303"/>
      <c r="H249" s="159">
        <v>320</v>
      </c>
      <c r="I249" s="307">
        <f t="shared" si="8"/>
        <v>3596</v>
      </c>
      <c r="J249" s="22"/>
      <c r="K249" s="23"/>
    </row>
    <row r="250" spans="1:11" ht="16.5" thickBot="1" x14ac:dyDescent="0.3">
      <c r="A250" s="66"/>
      <c r="B250" s="211" t="s">
        <v>64</v>
      </c>
      <c r="C250" s="36" t="s">
        <v>63</v>
      </c>
      <c r="D250" s="301">
        <v>4</v>
      </c>
      <c r="E250" s="301"/>
      <c r="F250" s="273">
        <v>2601</v>
      </c>
      <c r="G250" s="301"/>
      <c r="H250" s="273">
        <v>312</v>
      </c>
      <c r="I250" s="309">
        <f>SUM(F250+H250)</f>
        <v>2913</v>
      </c>
      <c r="J250" s="22"/>
      <c r="K250" s="23"/>
    </row>
    <row r="251" spans="1:11" ht="16.5" thickBot="1" x14ac:dyDescent="0.3">
      <c r="A251" s="66"/>
      <c r="B251" s="247"/>
      <c r="C251" s="89"/>
      <c r="D251" s="351">
        <v>5</v>
      </c>
      <c r="E251" s="351"/>
      <c r="F251" s="270">
        <v>2666</v>
      </c>
      <c r="G251" s="351"/>
      <c r="H251" s="270">
        <v>320</v>
      </c>
      <c r="I251" s="305">
        <f>SUM(F251+H251)</f>
        <v>2986</v>
      </c>
      <c r="J251" s="22"/>
      <c r="K251" s="23"/>
    </row>
    <row r="252" spans="1:11" x14ac:dyDescent="0.25">
      <c r="A252" s="66">
        <v>26</v>
      </c>
      <c r="B252" s="211" t="s">
        <v>65</v>
      </c>
      <c r="C252" s="36" t="s">
        <v>63</v>
      </c>
      <c r="D252" s="308">
        <v>0</v>
      </c>
      <c r="E252" s="308"/>
      <c r="F252" s="310">
        <v>2370</v>
      </c>
      <c r="G252" s="273"/>
      <c r="H252" s="273">
        <v>285</v>
      </c>
      <c r="I252" s="309">
        <f>SUM(F252:H252)</f>
        <v>2655</v>
      </c>
    </row>
    <row r="253" spans="1:11" x14ac:dyDescent="0.25">
      <c r="A253" s="248"/>
      <c r="B253" s="232"/>
      <c r="C253" s="153"/>
      <c r="D253" s="311">
        <v>0</v>
      </c>
      <c r="E253" s="311"/>
      <c r="F253" s="312">
        <v>2425</v>
      </c>
      <c r="G253" s="270">
        <v>114</v>
      </c>
      <c r="H253" s="270"/>
      <c r="I253" s="305">
        <f>SUM(F253:H253)</f>
        <v>2539</v>
      </c>
    </row>
    <row r="254" spans="1:11" x14ac:dyDescent="0.25">
      <c r="A254" s="70"/>
      <c r="B254" s="46"/>
      <c r="C254" s="45"/>
      <c r="D254" s="183">
        <v>1</v>
      </c>
      <c r="E254" s="183"/>
      <c r="F254" s="119">
        <v>2535</v>
      </c>
      <c r="G254" s="46"/>
      <c r="H254" s="56">
        <v>285</v>
      </c>
      <c r="I254" s="233">
        <f t="shared" si="8"/>
        <v>2820</v>
      </c>
      <c r="J254" s="22"/>
      <c r="K254" s="23"/>
    </row>
    <row r="255" spans="1:11" x14ac:dyDescent="0.25">
      <c r="A255" s="70"/>
      <c r="B255" s="46"/>
      <c r="C255" s="46"/>
      <c r="D255" s="183">
        <v>2</v>
      </c>
      <c r="E255" s="183"/>
      <c r="F255" s="119">
        <v>2618</v>
      </c>
      <c r="G255" s="46"/>
      <c r="H255" s="56">
        <v>286</v>
      </c>
      <c r="I255" s="233">
        <f t="shared" si="8"/>
        <v>2904</v>
      </c>
      <c r="J255" s="22"/>
      <c r="K255" s="23"/>
    </row>
    <row r="256" spans="1:11" x14ac:dyDescent="0.25">
      <c r="A256" s="70"/>
      <c r="B256" s="46"/>
      <c r="C256" s="46"/>
      <c r="D256" s="183">
        <v>3</v>
      </c>
      <c r="E256" s="183"/>
      <c r="F256" s="119">
        <v>2749</v>
      </c>
      <c r="G256" s="46"/>
      <c r="H256" s="56">
        <v>300</v>
      </c>
      <c r="I256" s="233">
        <f t="shared" si="8"/>
        <v>3049</v>
      </c>
      <c r="J256" s="22"/>
      <c r="K256" s="23"/>
    </row>
    <row r="257" spans="1:12" x14ac:dyDescent="0.25">
      <c r="A257" s="70"/>
      <c r="B257" s="46"/>
      <c r="C257" s="46"/>
      <c r="D257" s="183">
        <v>4</v>
      </c>
      <c r="E257" s="183"/>
      <c r="F257" s="119">
        <v>2817</v>
      </c>
      <c r="G257" s="46"/>
      <c r="H257" s="56">
        <v>308</v>
      </c>
      <c r="I257" s="233">
        <f t="shared" si="8"/>
        <v>3125</v>
      </c>
      <c r="J257" s="22"/>
      <c r="K257" s="23"/>
    </row>
    <row r="258" spans="1:12" ht="16.5" thickBot="1" x14ac:dyDescent="0.3">
      <c r="A258" s="87"/>
      <c r="B258" s="59"/>
      <c r="C258" s="59"/>
      <c r="D258" s="187">
        <v>5</v>
      </c>
      <c r="E258" s="187"/>
      <c r="F258" s="132">
        <v>2888</v>
      </c>
      <c r="G258" s="59"/>
      <c r="H258" s="127">
        <v>315</v>
      </c>
      <c r="I258" s="234">
        <f t="shared" si="8"/>
        <v>3203</v>
      </c>
      <c r="J258" s="22"/>
      <c r="K258" s="23"/>
    </row>
    <row r="259" spans="1:12" x14ac:dyDescent="0.25">
      <c r="B259" s="211" t="s">
        <v>66</v>
      </c>
      <c r="C259" s="36" t="s">
        <v>63</v>
      </c>
      <c r="D259" s="178">
        <v>0</v>
      </c>
      <c r="E259" s="178"/>
      <c r="F259" s="332"/>
      <c r="G259" s="37"/>
      <c r="H259" s="37"/>
      <c r="I259" s="228">
        <f t="shared" si="8"/>
        <v>0</v>
      </c>
      <c r="J259" s="22"/>
      <c r="K259" s="23"/>
    </row>
    <row r="260" spans="1:12" x14ac:dyDescent="0.25">
      <c r="B260" s="46"/>
      <c r="C260" s="45"/>
      <c r="D260" s="183">
        <v>1</v>
      </c>
      <c r="E260" s="183"/>
      <c r="F260" s="119"/>
      <c r="G260" s="46"/>
      <c r="H260" s="56"/>
      <c r="I260" s="50">
        <f t="shared" si="8"/>
        <v>0</v>
      </c>
      <c r="J260" s="22"/>
      <c r="K260" s="23"/>
    </row>
    <row r="261" spans="1:12" x14ac:dyDescent="0.25">
      <c r="B261" s="46"/>
      <c r="C261" s="46"/>
      <c r="D261" s="183">
        <v>2</v>
      </c>
      <c r="E261" s="183"/>
      <c r="F261" s="119">
        <v>2872</v>
      </c>
      <c r="G261" s="46"/>
      <c r="H261" s="56">
        <v>362</v>
      </c>
      <c r="I261" s="233">
        <f t="shared" si="8"/>
        <v>3234</v>
      </c>
      <c r="J261" s="22"/>
      <c r="K261" s="23"/>
    </row>
    <row r="262" spans="1:12" x14ac:dyDescent="0.25">
      <c r="B262" s="46"/>
      <c r="C262" s="46"/>
      <c r="D262" s="183">
        <v>3</v>
      </c>
      <c r="E262" s="183"/>
      <c r="F262" s="119">
        <v>3016</v>
      </c>
      <c r="G262" s="46"/>
      <c r="H262" s="56">
        <v>380</v>
      </c>
      <c r="I262" s="233">
        <f t="shared" si="8"/>
        <v>3396</v>
      </c>
      <c r="J262" s="22"/>
      <c r="K262" s="23"/>
    </row>
    <row r="263" spans="1:12" x14ac:dyDescent="0.25">
      <c r="B263" s="46"/>
      <c r="C263" s="46"/>
      <c r="D263" s="299">
        <v>4</v>
      </c>
      <c r="E263" s="299"/>
      <c r="F263" s="338">
        <v>3091</v>
      </c>
      <c r="G263" s="196"/>
      <c r="H263" s="262">
        <v>390</v>
      </c>
      <c r="I263" s="306">
        <f t="shared" si="8"/>
        <v>3481</v>
      </c>
      <c r="J263" s="22"/>
      <c r="K263" s="23"/>
    </row>
    <row r="264" spans="1:12" ht="16.5" thickBot="1" x14ac:dyDescent="0.3">
      <c r="B264" s="59"/>
      <c r="C264" s="59"/>
      <c r="D264" s="187">
        <v>5</v>
      </c>
      <c r="E264" s="187"/>
      <c r="F264" s="132">
        <v>3169</v>
      </c>
      <c r="G264" s="59"/>
      <c r="H264" s="127">
        <v>400</v>
      </c>
      <c r="I264" s="234">
        <f>SUM(F264+H264)</f>
        <v>3569</v>
      </c>
      <c r="J264" s="22"/>
      <c r="K264" s="23"/>
    </row>
    <row r="265" spans="1:12" x14ac:dyDescent="0.25">
      <c r="H265" s="22"/>
      <c r="I265" s="22"/>
      <c r="J265" s="22"/>
      <c r="K265" s="22"/>
    </row>
    <row r="266" spans="1:12" x14ac:dyDescent="0.25">
      <c r="H266" s="22"/>
      <c r="I266" s="22"/>
      <c r="J266" s="22"/>
      <c r="K266" s="22"/>
    </row>
    <row r="267" spans="1:12" x14ac:dyDescent="0.25">
      <c r="B267" s="102" t="s">
        <v>67</v>
      </c>
    </row>
    <row r="269" spans="1:12" ht="16.5" thickBot="1" x14ac:dyDescent="0.3"/>
    <row r="270" spans="1:12" ht="120.75" thickBot="1" x14ac:dyDescent="0.3">
      <c r="A270" s="249" t="s">
        <v>1</v>
      </c>
      <c r="B270" s="11" t="s">
        <v>2</v>
      </c>
      <c r="C270" s="250" t="s">
        <v>3</v>
      </c>
      <c r="D270" s="11" t="s">
        <v>4</v>
      </c>
      <c r="E270" s="11"/>
      <c r="F270" s="340" t="s">
        <v>6</v>
      </c>
      <c r="G270" s="11" t="s">
        <v>68</v>
      </c>
      <c r="H270" s="11" t="s">
        <v>69</v>
      </c>
      <c r="I270" s="11" t="s">
        <v>70</v>
      </c>
      <c r="J270" s="11" t="s">
        <v>71</v>
      </c>
      <c r="K270" s="11" t="s">
        <v>10</v>
      </c>
      <c r="L270" s="12"/>
    </row>
    <row r="271" spans="1:12" s="105" customFormat="1" ht="16.5" thickBot="1" x14ac:dyDescent="0.3">
      <c r="A271" s="251">
        <v>1</v>
      </c>
      <c r="B271" s="252" t="s">
        <v>72</v>
      </c>
      <c r="C271" s="253" t="s">
        <v>63</v>
      </c>
      <c r="D271" s="254">
        <v>0</v>
      </c>
      <c r="E271" s="254"/>
      <c r="F271" s="341">
        <v>2270</v>
      </c>
      <c r="G271" s="352">
        <v>285</v>
      </c>
      <c r="H271" s="352">
        <v>0</v>
      </c>
      <c r="I271" s="352">
        <v>143</v>
      </c>
      <c r="J271" s="352">
        <v>0</v>
      </c>
      <c r="K271" s="356">
        <f t="shared" ref="K271:K293" si="9">SUM(F271+G271+H271+I271+J271)</f>
        <v>2698</v>
      </c>
      <c r="L271" s="226"/>
    </row>
    <row r="272" spans="1:12" s="105" customFormat="1" ht="16.5" thickBot="1" x14ac:dyDescent="0.3">
      <c r="A272" s="251"/>
      <c r="B272" s="252"/>
      <c r="C272" s="253"/>
      <c r="D272" s="313">
        <v>0</v>
      </c>
      <c r="E272" s="313"/>
      <c r="F272" s="318">
        <v>2270</v>
      </c>
      <c r="G272" s="353">
        <v>285</v>
      </c>
      <c r="H272" s="353">
        <v>285</v>
      </c>
      <c r="I272" s="353">
        <v>143</v>
      </c>
      <c r="J272" s="353">
        <v>0</v>
      </c>
      <c r="K272" s="357">
        <f t="shared" si="9"/>
        <v>2983</v>
      </c>
      <c r="L272" s="226"/>
    </row>
    <row r="273" spans="1:12" s="105" customFormat="1" ht="16.5" thickBot="1" x14ac:dyDescent="0.3">
      <c r="A273" s="251"/>
      <c r="B273" s="252"/>
      <c r="C273" s="253"/>
      <c r="D273" s="313">
        <v>0</v>
      </c>
      <c r="E273" s="313"/>
      <c r="F273" s="318">
        <v>2270</v>
      </c>
      <c r="G273" s="353">
        <v>285</v>
      </c>
      <c r="H273" s="353">
        <v>285</v>
      </c>
      <c r="I273" s="353">
        <v>143</v>
      </c>
      <c r="J273" s="353">
        <v>475</v>
      </c>
      <c r="K273" s="357">
        <f>SUM(F273:J273)</f>
        <v>3458</v>
      </c>
      <c r="L273" s="226"/>
    </row>
    <row r="274" spans="1:12" s="105" customFormat="1" ht="16.5" thickBot="1" x14ac:dyDescent="0.3">
      <c r="A274" s="255"/>
      <c r="B274" s="256"/>
      <c r="C274" s="255"/>
      <c r="D274" s="313">
        <v>1</v>
      </c>
      <c r="E274" s="313"/>
      <c r="F274" s="318">
        <v>2391</v>
      </c>
      <c r="G274" s="353">
        <v>291</v>
      </c>
      <c r="H274" s="353">
        <v>291</v>
      </c>
      <c r="I274" s="353">
        <v>146</v>
      </c>
      <c r="J274" s="353">
        <v>0</v>
      </c>
      <c r="K274" s="357">
        <f t="shared" si="9"/>
        <v>3119</v>
      </c>
      <c r="L274" s="226"/>
    </row>
    <row r="275" spans="1:12" s="105" customFormat="1" ht="16.5" thickBot="1" x14ac:dyDescent="0.3">
      <c r="A275" s="255"/>
      <c r="B275" s="256"/>
      <c r="C275" s="255"/>
      <c r="D275" s="313">
        <v>1</v>
      </c>
      <c r="E275" s="313"/>
      <c r="F275" s="318">
        <v>2391</v>
      </c>
      <c r="G275" s="353">
        <v>291</v>
      </c>
      <c r="H275" s="353">
        <v>291</v>
      </c>
      <c r="I275" s="353">
        <v>146</v>
      </c>
      <c r="J275" s="353">
        <v>486</v>
      </c>
      <c r="K275" s="357">
        <f>SUM(F275:J275)</f>
        <v>3605</v>
      </c>
      <c r="L275" s="226"/>
    </row>
    <row r="276" spans="1:12" s="105" customFormat="1" ht="16.5" thickBot="1" x14ac:dyDescent="0.3">
      <c r="A276" s="255"/>
      <c r="B276" s="256"/>
      <c r="C276" s="255"/>
      <c r="D276" s="313">
        <v>2</v>
      </c>
      <c r="E276" s="313"/>
      <c r="F276" s="318">
        <v>2510</v>
      </c>
      <c r="G276" s="353">
        <v>306</v>
      </c>
      <c r="H276" s="353">
        <v>306</v>
      </c>
      <c r="I276" s="353">
        <v>153</v>
      </c>
      <c r="J276" s="353">
        <v>0</v>
      </c>
      <c r="K276" s="357">
        <f t="shared" si="9"/>
        <v>3275</v>
      </c>
      <c r="L276" s="226"/>
    </row>
    <row r="277" spans="1:12" s="105" customFormat="1" ht="16.5" thickBot="1" x14ac:dyDescent="0.3">
      <c r="A277" s="255"/>
      <c r="B277" s="256"/>
      <c r="C277" s="255"/>
      <c r="D277" s="313">
        <v>2</v>
      </c>
      <c r="E277" s="313"/>
      <c r="F277" s="318">
        <v>2510</v>
      </c>
      <c r="G277" s="353">
        <v>306</v>
      </c>
      <c r="H277" s="353">
        <v>306</v>
      </c>
      <c r="I277" s="353">
        <v>153</v>
      </c>
      <c r="J277" s="353">
        <v>510</v>
      </c>
      <c r="K277" s="357">
        <f t="shared" si="9"/>
        <v>3785</v>
      </c>
      <c r="L277" s="226"/>
    </row>
    <row r="278" spans="1:12" s="105" customFormat="1" ht="16.5" thickBot="1" x14ac:dyDescent="0.3">
      <c r="A278" s="255"/>
      <c r="B278" s="256"/>
      <c r="C278" s="255"/>
      <c r="D278" s="313">
        <v>2</v>
      </c>
      <c r="E278" s="313"/>
      <c r="F278" s="318">
        <v>2510</v>
      </c>
      <c r="G278" s="353">
        <v>306</v>
      </c>
      <c r="H278" s="353">
        <v>0</v>
      </c>
      <c r="I278" s="353">
        <v>153</v>
      </c>
      <c r="J278" s="353">
        <v>510</v>
      </c>
      <c r="K278" s="357">
        <f>SUM(F278:J278)</f>
        <v>3479</v>
      </c>
      <c r="L278" s="226"/>
    </row>
    <row r="279" spans="1:12" s="105" customFormat="1" ht="16.5" thickBot="1" x14ac:dyDescent="0.3">
      <c r="A279" s="255"/>
      <c r="B279" s="256"/>
      <c r="C279" s="255"/>
      <c r="D279" s="313">
        <v>2</v>
      </c>
      <c r="E279" s="313"/>
      <c r="F279" s="318">
        <v>2510</v>
      </c>
      <c r="G279" s="353">
        <v>306</v>
      </c>
      <c r="H279" s="353">
        <v>306</v>
      </c>
      <c r="I279" s="353">
        <v>153</v>
      </c>
      <c r="J279" s="353">
        <v>1020</v>
      </c>
      <c r="K279" s="357">
        <f>SUM(F279:J279)</f>
        <v>4295</v>
      </c>
      <c r="L279" s="226"/>
    </row>
    <row r="280" spans="1:12" s="105" customFormat="1" ht="16.5" thickBot="1" x14ac:dyDescent="0.3">
      <c r="A280" s="255"/>
      <c r="B280" s="256"/>
      <c r="C280" s="255"/>
      <c r="D280" s="313">
        <v>3</v>
      </c>
      <c r="E280" s="313"/>
      <c r="F280" s="318">
        <v>2636</v>
      </c>
      <c r="G280" s="353">
        <v>321</v>
      </c>
      <c r="H280" s="353">
        <v>321</v>
      </c>
      <c r="I280" s="353">
        <v>161</v>
      </c>
      <c r="J280" s="353">
        <v>0</v>
      </c>
      <c r="K280" s="357">
        <f t="shared" si="9"/>
        <v>3439</v>
      </c>
      <c r="L280" s="226"/>
    </row>
    <row r="281" spans="1:12" s="105" customFormat="1" ht="16.5" thickBot="1" x14ac:dyDescent="0.3">
      <c r="B281" s="256"/>
      <c r="C281" s="255"/>
      <c r="D281" s="313">
        <v>3</v>
      </c>
      <c r="E281" s="313"/>
      <c r="F281" s="318">
        <v>2636</v>
      </c>
      <c r="G281" s="353">
        <v>321</v>
      </c>
      <c r="H281" s="353">
        <v>321</v>
      </c>
      <c r="I281" s="353">
        <v>161</v>
      </c>
      <c r="J281" s="353">
        <v>536</v>
      </c>
      <c r="K281" s="357">
        <f t="shared" si="9"/>
        <v>3975</v>
      </c>
      <c r="L281" s="226"/>
    </row>
    <row r="282" spans="1:12" s="105" customFormat="1" ht="16.5" thickBot="1" x14ac:dyDescent="0.3">
      <c r="B282" s="256"/>
      <c r="C282" s="255"/>
      <c r="D282" s="313">
        <v>3</v>
      </c>
      <c r="E282" s="313"/>
      <c r="F282" s="318">
        <v>2636</v>
      </c>
      <c r="G282" s="353">
        <v>321</v>
      </c>
      <c r="H282" s="353">
        <v>0</v>
      </c>
      <c r="I282" s="353">
        <v>161</v>
      </c>
      <c r="J282" s="353">
        <v>0</v>
      </c>
      <c r="K282" s="357">
        <f t="shared" si="9"/>
        <v>3118</v>
      </c>
      <c r="L282" s="226"/>
    </row>
    <row r="283" spans="1:12" s="105" customFormat="1" ht="16.5" thickBot="1" x14ac:dyDescent="0.3">
      <c r="B283" s="256"/>
      <c r="C283" s="255"/>
      <c r="D283" s="314">
        <v>3</v>
      </c>
      <c r="E283" s="314"/>
      <c r="F283" s="318">
        <v>2636</v>
      </c>
      <c r="G283" s="353">
        <v>321</v>
      </c>
      <c r="H283" s="353">
        <v>321</v>
      </c>
      <c r="I283" s="353">
        <v>161</v>
      </c>
      <c r="J283" s="353">
        <v>1072</v>
      </c>
      <c r="K283" s="357">
        <f t="shared" si="9"/>
        <v>4511</v>
      </c>
      <c r="L283" s="226"/>
    </row>
    <row r="284" spans="1:12" s="105" customFormat="1" ht="16.5" thickBot="1" x14ac:dyDescent="0.3">
      <c r="B284" s="256"/>
      <c r="C284" s="255"/>
      <c r="D284" s="313">
        <v>4</v>
      </c>
      <c r="E284" s="313"/>
      <c r="F284" s="318">
        <v>2702</v>
      </c>
      <c r="G284" s="353">
        <v>329</v>
      </c>
      <c r="H284" s="353">
        <v>329</v>
      </c>
      <c r="I284" s="353">
        <v>165</v>
      </c>
      <c r="J284" s="353">
        <v>0</v>
      </c>
      <c r="K284" s="357">
        <f t="shared" si="9"/>
        <v>3525</v>
      </c>
      <c r="L284" s="226"/>
    </row>
    <row r="285" spans="1:12" s="105" customFormat="1" ht="16.5" thickBot="1" x14ac:dyDescent="0.3">
      <c r="B285" s="257"/>
      <c r="C285" s="258"/>
      <c r="D285" s="313">
        <v>4</v>
      </c>
      <c r="E285" s="313"/>
      <c r="F285" s="318">
        <v>2702</v>
      </c>
      <c r="G285" s="353">
        <v>329</v>
      </c>
      <c r="H285" s="353">
        <v>329</v>
      </c>
      <c r="I285" s="353">
        <v>165</v>
      </c>
      <c r="J285" s="354">
        <v>549</v>
      </c>
      <c r="K285" s="357">
        <f t="shared" si="9"/>
        <v>4074</v>
      </c>
      <c r="L285" s="226"/>
    </row>
    <row r="286" spans="1:12" s="105" customFormat="1" ht="16.5" thickBot="1" x14ac:dyDescent="0.3">
      <c r="B286" s="257"/>
      <c r="C286" s="258"/>
      <c r="D286" s="313">
        <v>4</v>
      </c>
      <c r="E286" s="313"/>
      <c r="F286" s="318">
        <v>2702</v>
      </c>
      <c r="G286" s="353">
        <v>329</v>
      </c>
      <c r="H286" s="353">
        <v>329</v>
      </c>
      <c r="I286" s="353">
        <v>165</v>
      </c>
      <c r="J286" s="353">
        <v>1098</v>
      </c>
      <c r="K286" s="357">
        <f t="shared" si="9"/>
        <v>4623</v>
      </c>
      <c r="L286" s="226"/>
    </row>
    <row r="287" spans="1:12" s="105" customFormat="1" ht="16.5" thickBot="1" x14ac:dyDescent="0.3">
      <c r="B287" s="257"/>
      <c r="C287" s="258"/>
      <c r="D287" s="313">
        <v>4</v>
      </c>
      <c r="E287" s="313"/>
      <c r="F287" s="318">
        <v>2702</v>
      </c>
      <c r="G287" s="353">
        <v>329</v>
      </c>
      <c r="H287" s="353">
        <v>0</v>
      </c>
      <c r="I287" s="353">
        <v>165</v>
      </c>
      <c r="J287" s="353">
        <v>0</v>
      </c>
      <c r="K287" s="357">
        <f t="shared" si="9"/>
        <v>3196</v>
      </c>
      <c r="L287" s="226"/>
    </row>
    <row r="288" spans="1:12" s="105" customFormat="1" ht="16.5" thickBot="1" x14ac:dyDescent="0.3">
      <c r="B288" s="257"/>
      <c r="C288" s="258"/>
      <c r="D288" s="313">
        <v>4</v>
      </c>
      <c r="E288" s="313"/>
      <c r="F288" s="318">
        <v>2702</v>
      </c>
      <c r="G288" s="353">
        <v>329</v>
      </c>
      <c r="H288" s="353">
        <v>0</v>
      </c>
      <c r="I288" s="353">
        <v>165</v>
      </c>
      <c r="J288" s="353">
        <v>549</v>
      </c>
      <c r="K288" s="357">
        <f t="shared" si="9"/>
        <v>3745</v>
      </c>
      <c r="L288" s="226"/>
    </row>
    <row r="289" spans="2:12" s="105" customFormat="1" ht="16.5" thickBot="1" x14ac:dyDescent="0.3">
      <c r="B289" s="256"/>
      <c r="C289" s="255"/>
      <c r="D289" s="313">
        <v>5</v>
      </c>
      <c r="E289" s="313"/>
      <c r="F289" s="318">
        <v>2769</v>
      </c>
      <c r="G289" s="353">
        <v>338</v>
      </c>
      <c r="H289" s="353">
        <v>338</v>
      </c>
      <c r="I289" s="353">
        <v>169</v>
      </c>
      <c r="J289" s="353">
        <v>0</v>
      </c>
      <c r="K289" s="357">
        <f t="shared" si="9"/>
        <v>3614</v>
      </c>
      <c r="L289" s="226"/>
    </row>
    <row r="290" spans="2:12" ht="16.5" thickBot="1" x14ac:dyDescent="0.3">
      <c r="B290" s="58"/>
      <c r="C290" s="259"/>
      <c r="D290" s="315">
        <v>5</v>
      </c>
      <c r="E290" s="316"/>
      <c r="F290" s="318">
        <v>2769</v>
      </c>
      <c r="G290" s="354">
        <v>338</v>
      </c>
      <c r="H290" s="354">
        <v>338</v>
      </c>
      <c r="I290" s="354">
        <v>169</v>
      </c>
      <c r="J290" s="354">
        <v>563</v>
      </c>
      <c r="K290" s="358">
        <f t="shared" si="9"/>
        <v>4177</v>
      </c>
      <c r="L290" s="226"/>
    </row>
    <row r="291" spans="2:12" ht="16.5" thickBot="1" x14ac:dyDescent="0.3">
      <c r="B291" s="58"/>
      <c r="C291" s="259"/>
      <c r="D291" s="317">
        <v>5</v>
      </c>
      <c r="E291" s="313"/>
      <c r="F291" s="318">
        <v>2769</v>
      </c>
      <c r="G291" s="318">
        <v>338</v>
      </c>
      <c r="H291" s="318">
        <v>338</v>
      </c>
      <c r="I291" s="318">
        <v>169</v>
      </c>
      <c r="J291" s="318">
        <v>1126</v>
      </c>
      <c r="K291" s="319">
        <f t="shared" si="9"/>
        <v>4740</v>
      </c>
      <c r="L291" s="226"/>
    </row>
    <row r="292" spans="2:12" ht="16.5" thickBot="1" x14ac:dyDescent="0.3">
      <c r="B292" s="58"/>
      <c r="C292" s="259"/>
      <c r="D292" s="320">
        <v>5</v>
      </c>
      <c r="E292" s="313"/>
      <c r="F292" s="318">
        <v>2769</v>
      </c>
      <c r="G292" s="318">
        <v>338</v>
      </c>
      <c r="H292" s="318">
        <v>0</v>
      </c>
      <c r="I292" s="318">
        <v>169</v>
      </c>
      <c r="J292" s="318">
        <v>563</v>
      </c>
      <c r="K292" s="321">
        <f>SUM(F292:J292)</f>
        <v>3839</v>
      </c>
      <c r="L292" s="226"/>
    </row>
    <row r="293" spans="2:12" ht="16.5" thickBot="1" x14ac:dyDescent="0.3">
      <c r="B293" s="46"/>
      <c r="C293" s="47"/>
      <c r="D293" s="320">
        <v>5</v>
      </c>
      <c r="E293" s="313"/>
      <c r="F293" s="342">
        <v>2769</v>
      </c>
      <c r="G293" s="318">
        <v>0</v>
      </c>
      <c r="H293" s="355">
        <v>338</v>
      </c>
      <c r="I293" s="355">
        <v>169</v>
      </c>
      <c r="J293" s="355">
        <v>0</v>
      </c>
      <c r="K293" s="321">
        <f t="shared" si="9"/>
        <v>3276</v>
      </c>
      <c r="L293" s="226"/>
    </row>
    <row r="294" spans="2:12" x14ac:dyDescent="0.25">
      <c r="L294" s="22"/>
    </row>
    <row r="295" spans="2:12" x14ac:dyDescent="0.25">
      <c r="B295" s="1" t="s">
        <v>73</v>
      </c>
      <c r="L295" s="22"/>
    </row>
    <row r="296" spans="2:12" x14ac:dyDescent="0.25">
      <c r="B296" s="1" t="s">
        <v>74</v>
      </c>
      <c r="L296" s="22"/>
    </row>
    <row r="297" spans="2:12" x14ac:dyDescent="0.25">
      <c r="L297" s="22"/>
    </row>
    <row r="299" spans="2:12" x14ac:dyDescent="0.25">
      <c r="C299" s="22" t="s">
        <v>75</v>
      </c>
      <c r="D299" s="22"/>
      <c r="E299" s="22"/>
      <c r="F299" s="22"/>
      <c r="I299" s="22" t="s">
        <v>76</v>
      </c>
    </row>
    <row r="300" spans="2:12" x14ac:dyDescent="0.25">
      <c r="C300" s="22" t="s">
        <v>77</v>
      </c>
      <c r="D300" s="22"/>
      <c r="E300" s="22"/>
      <c r="F300" s="22"/>
      <c r="I300" s="22" t="s">
        <v>78</v>
      </c>
    </row>
    <row r="399" spans="2:2" x14ac:dyDescent="0.25">
      <c r="B399" s="260" t="s">
        <v>79</v>
      </c>
    </row>
    <row r="400" spans="2:2" x14ac:dyDescent="0.25">
      <c r="B400" s="260" t="s">
        <v>80</v>
      </c>
    </row>
  </sheetData>
  <pageMargins left="0.75" right="0.75" top="1" bottom="1" header="0.5" footer="0.5"/>
  <pageSetup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Internet- salarii martie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Veress Eva</dc:creator>
  <cp:lastModifiedBy>Kovacs Anna</cp:lastModifiedBy>
  <dcterms:created xsi:type="dcterms:W3CDTF">2020-04-20T09:58:03Z</dcterms:created>
  <dcterms:modified xsi:type="dcterms:W3CDTF">2020-04-22T07:22:42Z</dcterms:modified>
</cp:coreProperties>
</file>